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40" yWindow="540" windowWidth="4515" windowHeight="10815" tabRatio="617" activeTab="0"/>
  </bookViews>
  <sheets>
    <sheet name="国勢調査" sheetId="1" r:id="rId1"/>
  </sheets>
  <externalReferences>
    <externalReference r:id="rId4"/>
    <externalReference r:id="rId5"/>
  </externalReferences>
  <definedNames>
    <definedName name="_xlnm.Print_Area" localSheetId="0">'国勢調査'!$A$1:$AD$970</definedName>
  </definedNames>
  <calcPr fullCalcOnLoad="1"/>
</workbook>
</file>

<file path=xl/sharedStrings.xml><?xml version="1.0" encoding="utf-8"?>
<sst xmlns="http://schemas.openxmlformats.org/spreadsheetml/2006/main" count="1176" uniqueCount="623">
  <si>
    <t>７５～７９歳</t>
  </si>
  <si>
    <t>労働力人口比率</t>
  </si>
  <si>
    <t>完全失業率</t>
  </si>
  <si>
    <t>完全失業者</t>
  </si>
  <si>
    <t>大正　９年</t>
  </si>
  <si>
    <t>公務（他に分類されないもの）</t>
  </si>
  <si>
    <t>京田辺市に常住する就業者・通学者</t>
  </si>
  <si>
    <t>その他の市町村</t>
  </si>
  <si>
    <t>　　　 その人口が５，０００人以上になる地域。</t>
  </si>
  <si>
    <t>注１　人口集中地区とは、国勢調査区のうち人口密度が１k㎡あたり４，０００人以上の調査区が隣接し、</t>
  </si>
  <si>
    <t>京都府総数</t>
  </si>
  <si>
    <t>合　計</t>
  </si>
  <si>
    <t xml:space="preserve">    －</t>
  </si>
  <si>
    <t>一般世帯</t>
  </si>
  <si>
    <t>総　　　　　　　　数</t>
  </si>
  <si>
    <t>一般世帯総数</t>
  </si>
  <si>
    <t>　　　　 １２年</t>
  </si>
  <si>
    <t>６５歳以上の高齢単身者数</t>
  </si>
  <si>
    <t>京田辺市で従業・通学する者</t>
  </si>
  <si>
    <t>夜間人口</t>
  </si>
  <si>
    <t>（A）</t>
  </si>
  <si>
    <t>昼間人口</t>
  </si>
  <si>
    <t>（D=A－B+C）</t>
  </si>
  <si>
    <t>給与住宅</t>
  </si>
  <si>
    <t>　間借り</t>
  </si>
  <si>
    <t>１8歳未満親族人員</t>
  </si>
  <si>
    <t>＝</t>
  </si>
  <si>
    <t>×</t>
  </si>
  <si>
    <t>労働力人口</t>
  </si>
  <si>
    <t>その他</t>
  </si>
  <si>
    <t>65歳以上</t>
  </si>
  <si>
    <t>雇用者</t>
  </si>
  <si>
    <t>区分</t>
  </si>
  <si>
    <t>綾部市</t>
  </si>
  <si>
    <t>昭和５５年</t>
  </si>
  <si>
    <t>北　区</t>
  </si>
  <si>
    <t>上京区</t>
  </si>
  <si>
    <t>中京区</t>
  </si>
  <si>
    <t>東山区</t>
  </si>
  <si>
    <t>下京区</t>
  </si>
  <si>
    <t>右京区</t>
  </si>
  <si>
    <t>山科区</t>
  </si>
  <si>
    <t>人　員</t>
  </si>
  <si>
    <t>上京区</t>
  </si>
  <si>
    <t>中京区</t>
  </si>
  <si>
    <t>東山区</t>
  </si>
  <si>
    <t>下京区</t>
  </si>
  <si>
    <t>平成１２年</t>
  </si>
  <si>
    <r>
      <t xml:space="preserve">総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数</t>
    </r>
  </si>
  <si>
    <t>（k㎡）</t>
  </si>
  <si>
    <t>（人/k㎡）</t>
  </si>
  <si>
    <t>Ｄ・Ｉ・Ｄ面積</t>
  </si>
  <si>
    <t>Ｄ・Ｉ・Ｄ人口</t>
  </si>
  <si>
    <t>　　　　７年</t>
  </si>
  <si>
    <t>面積(㎡)</t>
  </si>
  <si>
    <t>一戸建</t>
  </si>
  <si>
    <t>（各年１０月１日現在調）</t>
  </si>
  <si>
    <t>他市区町村に常住</t>
  </si>
  <si>
    <t>夫婦 、子どもと両親から成る世帯</t>
  </si>
  <si>
    <t>夫婦 、子どもと片親から成る世帯</t>
  </si>
  <si>
    <t>夫婦と他の親族（親、子どもを含まない）から成る世帯</t>
  </si>
  <si>
    <t>兄弟姉妹のみから成る世帯</t>
  </si>
  <si>
    <t>平成７年      ～１２年       増 加 数</t>
  </si>
  <si>
    <t>総数</t>
  </si>
  <si>
    <t>１世帯あた</t>
  </si>
  <si>
    <t>人口密度</t>
  </si>
  <si>
    <t>（人）</t>
  </si>
  <si>
    <t>年次</t>
  </si>
  <si>
    <t>単位：人</t>
  </si>
  <si>
    <t>平成７年</t>
  </si>
  <si>
    <t>就業者</t>
  </si>
  <si>
    <t>通学者</t>
  </si>
  <si>
    <t>自宅</t>
  </si>
  <si>
    <t>園部町</t>
  </si>
  <si>
    <t>不動産業</t>
  </si>
  <si>
    <t>６５～６９</t>
  </si>
  <si>
    <t>７０～７４</t>
  </si>
  <si>
    <t>７５～７９</t>
  </si>
  <si>
    <t>８０～８４</t>
  </si>
  <si>
    <t>８５歳以上</t>
  </si>
  <si>
    <t>３～５階建</t>
  </si>
  <si>
    <t>注１　従業上の地位不詳を含む。</t>
  </si>
  <si>
    <t>単位：人、％</t>
  </si>
  <si>
    <t>昭和５５年</t>
  </si>
  <si>
    <t>就　　業　　者</t>
  </si>
  <si>
    <t>主に仕事</t>
  </si>
  <si>
    <t>１世帯当たり</t>
  </si>
  <si>
    <t>宇治田原町</t>
  </si>
  <si>
    <t>山城町</t>
  </si>
  <si>
    <t>木津町</t>
  </si>
  <si>
    <t>加茂町</t>
  </si>
  <si>
    <t>笠置町</t>
  </si>
  <si>
    <t>和束町</t>
  </si>
  <si>
    <t>（％）</t>
  </si>
  <si>
    <t>（流入元）</t>
  </si>
  <si>
    <t>世帯人員が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</si>
  <si>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</si>
  <si>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</si>
  <si>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</si>
  <si>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</si>
  <si>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</si>
  <si>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</si>
  <si>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</si>
  <si>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100以上</t>
  </si>
  <si>
    <t>　　長屋建</t>
  </si>
  <si>
    <t>　　共同住宅</t>
  </si>
  <si>
    <t>９．住宅の建て方別住宅に住む主世帯数及び主世帯人員</t>
  </si>
  <si>
    <t>１０．親族人員別一般世帯数、一般世帯人員及び親族人員</t>
  </si>
  <si>
    <t>１１．住宅所有関係別一般世帯数</t>
  </si>
  <si>
    <r>
      <t>１６．産業（大分類）</t>
    </r>
    <r>
      <rPr>
        <b/>
        <sz val="12"/>
        <rFont val="ＭＳ Ｐ明朝"/>
        <family val="1"/>
      </rPr>
      <t>・</t>
    </r>
    <r>
      <rPr>
        <b/>
        <sz val="12"/>
        <rFont val="ＭＳ Ｐゴシック"/>
        <family val="3"/>
      </rPr>
      <t>従業上の地位</t>
    </r>
    <r>
      <rPr>
        <b/>
        <sz val="12"/>
        <rFont val="ＭＳ Ｐ明朝"/>
        <family val="1"/>
      </rPr>
      <t>・</t>
    </r>
    <r>
      <rPr>
        <b/>
        <sz val="12"/>
        <rFont val="ＭＳ Ｐゴシック"/>
        <family val="3"/>
      </rPr>
      <t>男女別１５歳以上就業者数</t>
    </r>
  </si>
  <si>
    <r>
      <t>１２．年齢（５歳階級）</t>
    </r>
    <r>
      <rPr>
        <b/>
        <sz val="12"/>
        <rFont val="ＭＳ Ｐ明朝"/>
        <family val="1"/>
      </rPr>
      <t>・</t>
    </r>
    <r>
      <rPr>
        <b/>
        <sz val="12"/>
        <rFont val="ＭＳ Ｐゴシック"/>
        <family val="3"/>
      </rPr>
      <t>男女別高齢単身者数</t>
    </r>
  </si>
  <si>
    <t>１３．夫の年齢（５歳階級）・妻の年齢（５歳階級）別高齢夫婦世帯数</t>
  </si>
  <si>
    <r>
      <t>１４．国籍</t>
    </r>
    <r>
      <rPr>
        <b/>
        <sz val="12"/>
        <rFont val="ＭＳ Ｐ明朝"/>
        <family val="1"/>
      </rPr>
      <t>・</t>
    </r>
    <r>
      <rPr>
        <b/>
        <sz val="12"/>
        <rFont val="ＭＳ Ｐゴシック"/>
        <family val="3"/>
      </rPr>
      <t>男女別外国人数</t>
    </r>
  </si>
  <si>
    <t>宇治市</t>
  </si>
  <si>
    <t>宮津市</t>
  </si>
  <si>
    <t>亀岡市</t>
  </si>
  <si>
    <t>城陽市</t>
  </si>
  <si>
    <t>向日市</t>
  </si>
  <si>
    <t>長岡京市</t>
  </si>
  <si>
    <t>不　詳</t>
  </si>
  <si>
    <t>井手町</t>
  </si>
  <si>
    <t>精華町</t>
  </si>
  <si>
    <t>園部町</t>
  </si>
  <si>
    <t>宇治市</t>
  </si>
  <si>
    <t>福知山市</t>
  </si>
  <si>
    <t>大阪府</t>
  </si>
  <si>
    <t>大阪市</t>
  </si>
  <si>
    <t>枚方市</t>
  </si>
  <si>
    <t>増減数</t>
  </si>
  <si>
    <t>（再掲）単身世帯</t>
  </si>
  <si>
    <t>　　その他</t>
  </si>
  <si>
    <t>70歳～</t>
  </si>
  <si>
    <t>75歳～</t>
  </si>
  <si>
    <t>卸・小売業、飲食業</t>
  </si>
  <si>
    <t>サービス業</t>
  </si>
  <si>
    <t>人　口　（人）</t>
  </si>
  <si>
    <t>昭和　５年</t>
  </si>
  <si>
    <t>注１　従業上の地位「不詳」を含む。</t>
  </si>
  <si>
    <t>区分</t>
  </si>
  <si>
    <t>平成２年</t>
  </si>
  <si>
    <t>注2　各指数は次の計算式による。</t>
  </si>
  <si>
    <t>７人以上</t>
  </si>
  <si>
    <t>単位：人</t>
  </si>
  <si>
    <t>男の単身者世帯数</t>
  </si>
  <si>
    <t>区分</t>
  </si>
  <si>
    <t>八幡市</t>
  </si>
  <si>
    <t>大山崎町</t>
  </si>
  <si>
    <t>久御山町</t>
  </si>
  <si>
    <t>（各年１０月１日現在調）</t>
  </si>
  <si>
    <t>世帯人員</t>
  </si>
  <si>
    <t>８人</t>
  </si>
  <si>
    <t>９人</t>
  </si>
  <si>
    <t>１０人以上</t>
  </si>
  <si>
    <t>平成２年</t>
  </si>
  <si>
    <t>平成７年</t>
  </si>
  <si>
    <t>15～64歳</t>
  </si>
  <si>
    <t>65歳以上</t>
  </si>
  <si>
    <t>15～64歳</t>
  </si>
  <si>
    <t>労働力人口</t>
  </si>
  <si>
    <t>生産年齢人口</t>
  </si>
  <si>
    <t>老年人口</t>
  </si>
  <si>
    <t>年少人口指数</t>
  </si>
  <si>
    <t>老年人口指数</t>
  </si>
  <si>
    <t>従属人口指数</t>
  </si>
  <si>
    <t>成２年</t>
  </si>
  <si>
    <t>平成12年</t>
  </si>
  <si>
    <t>平</t>
  </si>
  <si>
    <t>　　　　 －</t>
  </si>
  <si>
    <t>女の単身者世帯数</t>
  </si>
  <si>
    <t>高齢者が男の世帯</t>
  </si>
  <si>
    <t>野田川町</t>
  </si>
  <si>
    <t>長屋建</t>
  </si>
  <si>
    <t>８５歳以上</t>
  </si>
  <si>
    <t>夫が</t>
  </si>
  <si>
    <t xml:space="preserve">    －</t>
  </si>
  <si>
    <t>注１　一般世帯は、世帯総数から施設等の世帯、世帯の種類不詳を除いたもの。</t>
  </si>
  <si>
    <t>注１　総数には労働力状態不詳を含む。</t>
  </si>
  <si>
    <t>従属人口指数</t>
  </si>
  <si>
    <t>老年化指数</t>
  </si>
  <si>
    <t>女</t>
  </si>
  <si>
    <t>＝</t>
  </si>
  <si>
    <t>　　　５０年</t>
  </si>
  <si>
    <t>　　　５５年</t>
  </si>
  <si>
    <t>　　　６０年</t>
  </si>
  <si>
    <t>Ｄ・Ｉ・Ｄ内人口密度</t>
  </si>
  <si>
    <t>総面積に占める割合</t>
  </si>
  <si>
    <t>女親と    子ども         から成る     世帯</t>
  </si>
  <si>
    <t>南　区</t>
  </si>
  <si>
    <t>（B）</t>
  </si>
  <si>
    <t>（C）</t>
  </si>
  <si>
    <t>単位：世帯、人</t>
  </si>
  <si>
    <t>住宅に住む一般世帯</t>
  </si>
  <si>
    <t>　主世帯</t>
  </si>
  <si>
    <t>持ち家</t>
  </si>
  <si>
    <t>公営・公団・公社の借家</t>
  </si>
  <si>
    <t>民営の借家</t>
  </si>
  <si>
    <t>実　数</t>
  </si>
  <si>
    <t>韓国・朝鮮</t>
  </si>
  <si>
    <t>中国</t>
  </si>
  <si>
    <t>アメリカ</t>
  </si>
  <si>
    <t>その他</t>
  </si>
  <si>
    <t>年次</t>
  </si>
  <si>
    <t>国籍</t>
  </si>
  <si>
    <t>昭和５５年</t>
  </si>
  <si>
    <t>昭和６０年</t>
  </si>
  <si>
    <t>平成２年</t>
  </si>
  <si>
    <t>平成７年</t>
  </si>
  <si>
    <t>（平成１２年１０月１日現在調）</t>
  </si>
  <si>
    <t>平成７年～　平成１２年人口増減率（％）</t>
  </si>
  <si>
    <t>昭和６０年</t>
  </si>
  <si>
    <t>延　　べ</t>
  </si>
  <si>
    <t>イギリス</t>
  </si>
  <si>
    <t>ブラジル</t>
  </si>
  <si>
    <t>ペルー</t>
  </si>
  <si>
    <t>完   全      失業者</t>
  </si>
  <si>
    <t>６５歳以上の高齢者１人と未婚の　　１８歳未満の者から成る世帯数</t>
  </si>
  <si>
    <t>６歳未満親族のいる一般世帯</t>
  </si>
  <si>
    <t>年少人口</t>
  </si>
  <si>
    <t xml:space="preserve">         －</t>
  </si>
  <si>
    <t>年齢</t>
  </si>
  <si>
    <t>３５～３９</t>
  </si>
  <si>
    <t>４０～４４</t>
  </si>
  <si>
    <t>４５～４９</t>
  </si>
  <si>
    <t>（％）</t>
  </si>
  <si>
    <t>京都市</t>
  </si>
  <si>
    <t>福知山市</t>
  </si>
  <si>
    <t>舞鶴市</t>
  </si>
  <si>
    <t>〔　国勢調査　〕</t>
  </si>
  <si>
    <t>世帯数</t>
  </si>
  <si>
    <t>７０～７４歳</t>
  </si>
  <si>
    <t>京田辺市に常住</t>
  </si>
  <si>
    <t>単位：人、％</t>
  </si>
  <si>
    <t>製造業</t>
  </si>
  <si>
    <t>年少人口</t>
  </si>
  <si>
    <t>×</t>
  </si>
  <si>
    <t>＝</t>
  </si>
  <si>
    <t>老年人口</t>
  </si>
  <si>
    <t>×</t>
  </si>
  <si>
    <t>＝</t>
  </si>
  <si>
    <t>老年人口</t>
  </si>
  <si>
    <t>面積(㎡)</t>
  </si>
  <si>
    <t xml:space="preserve">              -</t>
  </si>
  <si>
    <t>　　　　　　　　　　　その他の親族世帯　　　　　　</t>
  </si>
  <si>
    <t>夫婦と    片親から     成る世帯</t>
  </si>
  <si>
    <t xml:space="preserve">                -</t>
  </si>
  <si>
    <t>昼間人口率</t>
  </si>
  <si>
    <t>（D/A×100）</t>
  </si>
  <si>
    <t>単位：人、％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</si>
  <si>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</si>
  <si>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</si>
  <si>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</si>
  <si>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</si>
  <si>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</si>
  <si>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</si>
  <si>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</si>
  <si>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平成１２年</t>
  </si>
  <si>
    <t>世帯人員</t>
  </si>
  <si>
    <t>６歳未満親族人員</t>
  </si>
  <si>
    <t>金融・保険業</t>
  </si>
  <si>
    <t>第３次産業</t>
  </si>
  <si>
    <t>年次</t>
  </si>
  <si>
    <t>（１）人口</t>
  </si>
  <si>
    <t>－</t>
  </si>
  <si>
    <t>分類不能の産業</t>
  </si>
  <si>
    <t>（再掲）</t>
  </si>
  <si>
    <t>第１次産業</t>
  </si>
  <si>
    <t>第２次産業</t>
  </si>
  <si>
    <t>高齢者が女の世帯</t>
  </si>
  <si>
    <t>６５歳以上の高齢者１人と未婚の　　１８歳未満の者から成る世帯数</t>
  </si>
  <si>
    <t>計</t>
  </si>
  <si>
    <t>区分</t>
  </si>
  <si>
    <t>１世帯当たり人員</t>
  </si>
  <si>
    <t>平成　２年</t>
  </si>
  <si>
    <t>平成２年</t>
  </si>
  <si>
    <t>奈良県</t>
  </si>
  <si>
    <t>奈良市</t>
  </si>
  <si>
    <t>生駒市</t>
  </si>
  <si>
    <t>夫婦と      両親から      成る世帯</t>
  </si>
  <si>
    <t xml:space="preserve">              -</t>
  </si>
  <si>
    <t>長岡京市</t>
  </si>
  <si>
    <t>大山崎町</t>
  </si>
  <si>
    <t>久御山町</t>
  </si>
  <si>
    <t>井手町</t>
  </si>
  <si>
    <t>宇治田原町</t>
  </si>
  <si>
    <t>左京区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</si>
  <si>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</si>
  <si>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</si>
  <si>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</si>
  <si>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</si>
  <si>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</si>
  <si>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</si>
  <si>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７人</t>
  </si>
  <si>
    <t>資料：広報広聴課(国勢調査）</t>
  </si>
  <si>
    <t>資料：広報広聴課（国勢調査）</t>
  </si>
  <si>
    <t>単位：人、％</t>
  </si>
  <si>
    <t>一般世帯     総数</t>
  </si>
  <si>
    <t>電気・ガス・熱供給・水道業</t>
  </si>
  <si>
    <t>金融・保険業</t>
  </si>
  <si>
    <t>　　　３５年</t>
  </si>
  <si>
    <t>　　　４０年</t>
  </si>
  <si>
    <t>　　　４５年</t>
  </si>
  <si>
    <t>単位：世帯、人</t>
  </si>
  <si>
    <t>（平成１２年１０月１日現在調）</t>
  </si>
  <si>
    <r>
      <t>１５．労働力状態</t>
    </r>
    <r>
      <rPr>
        <b/>
        <sz val="12"/>
        <rFont val="ＭＳ Ｐ明朝"/>
        <family val="1"/>
      </rPr>
      <t>・</t>
    </r>
    <r>
      <rPr>
        <b/>
        <sz val="12"/>
        <rFont val="ＭＳ Ｐゴシック"/>
        <family val="3"/>
      </rPr>
      <t>男女別１５歳以上人口</t>
    </r>
  </si>
  <si>
    <t>非親族世帯</t>
  </si>
  <si>
    <t>単独世帯</t>
  </si>
  <si>
    <t>女</t>
  </si>
  <si>
    <t>南　区</t>
  </si>
  <si>
    <t>右京区</t>
  </si>
  <si>
    <t>山科区</t>
  </si>
  <si>
    <t>西京区</t>
  </si>
  <si>
    <t>１５歳未満親族人員</t>
  </si>
  <si>
    <t>東南アジア　　　　　　　　　　・南アジア</t>
  </si>
  <si>
    <t>住　宅</t>
  </si>
  <si>
    <t>給　与</t>
  </si>
  <si>
    <t>平成７年</t>
  </si>
  <si>
    <t>　　　(6～10階建)</t>
  </si>
  <si>
    <t>11階建以上</t>
  </si>
  <si>
    <t xml:space="preserve">         －</t>
  </si>
  <si>
    <t>６～１０階建</t>
  </si>
  <si>
    <t>（世帯）</t>
  </si>
  <si>
    <t>昭和６０年</t>
  </si>
  <si>
    <t>総　　　　　数</t>
  </si>
  <si>
    <t>実　数</t>
  </si>
  <si>
    <t>老年人口</t>
  </si>
  <si>
    <t>（65歳以上）</t>
  </si>
  <si>
    <t>生産年齢人口</t>
  </si>
  <si>
    <t>（15～64歳）</t>
  </si>
  <si>
    <t>年少人口</t>
  </si>
  <si>
    <t>（０～14歳）</t>
  </si>
  <si>
    <t>１世帯当　　　　　　たり人員</t>
  </si>
  <si>
    <t>間借・下宿　　　　　　　等の単身者</t>
  </si>
  <si>
    <t>会社等の独身　　　　　　　　　寮の単身者</t>
  </si>
  <si>
    <t>寮 ・ 寄宿舎       の学生・生徒</t>
  </si>
  <si>
    <t>病院・診療所     の 入 所 者</t>
  </si>
  <si>
    <t>雇 人 の　ある業主</t>
  </si>
  <si>
    <t>雇 人 の　ない業主</t>
  </si>
  <si>
    <t>家　族　　従業者</t>
  </si>
  <si>
    <t>その他の都道府県</t>
  </si>
  <si>
    <t>笠置町</t>
  </si>
  <si>
    <t>流出率</t>
  </si>
  <si>
    <t>流入率</t>
  </si>
  <si>
    <t>２人</t>
  </si>
  <si>
    <t>３人</t>
  </si>
  <si>
    <t>４人</t>
  </si>
  <si>
    <t>５人</t>
  </si>
  <si>
    <t>６人</t>
  </si>
  <si>
    <t>年齢</t>
  </si>
  <si>
    <t xml:space="preserve">             －</t>
  </si>
  <si>
    <t>　　　   －</t>
  </si>
  <si>
    <t>就業者割合</t>
  </si>
  <si>
    <t>７．施設等の世帯の種類及び世帯人員</t>
  </si>
  <si>
    <t>南山城村</t>
  </si>
  <si>
    <t>京北町</t>
  </si>
  <si>
    <t>伏見区</t>
  </si>
  <si>
    <t>亀岡市</t>
  </si>
  <si>
    <t>城陽市</t>
  </si>
  <si>
    <t>共同住宅</t>
  </si>
  <si>
    <t>１・２階建</t>
  </si>
  <si>
    <t>男</t>
  </si>
  <si>
    <t>女</t>
  </si>
  <si>
    <t>（世帯）</t>
  </si>
  <si>
    <t>（人/k㎡）</t>
  </si>
  <si>
    <t>自宅外</t>
  </si>
  <si>
    <t>公　営</t>
  </si>
  <si>
    <t>民　営</t>
  </si>
  <si>
    <t>他市区町村で従業・通学</t>
  </si>
  <si>
    <t>（流出先）</t>
  </si>
  <si>
    <t>京都府</t>
  </si>
  <si>
    <t>１人当たり</t>
  </si>
  <si>
    <t>構成比</t>
  </si>
  <si>
    <t>１．京都府内市町村別人口及び世帯数</t>
  </si>
  <si>
    <t>単位：世帯、人</t>
  </si>
  <si>
    <t>その他</t>
  </si>
  <si>
    <t>８５～８９</t>
  </si>
  <si>
    <t>９０～９４</t>
  </si>
  <si>
    <t>年少人口指数</t>
  </si>
  <si>
    <t>生産年齢人口</t>
  </si>
  <si>
    <t>従属人口指数</t>
  </si>
  <si>
    <t>年少人口＋老年人口</t>
  </si>
  <si>
    <t>注１　世帯の種類「不詳」を含む。</t>
  </si>
  <si>
    <t>三和町</t>
  </si>
  <si>
    <t>電気・ガス・水道・熱供給業</t>
  </si>
  <si>
    <t>運輸・通信業</t>
  </si>
  <si>
    <t>大江町</t>
  </si>
  <si>
    <t>加悦町</t>
  </si>
  <si>
    <t>岩滝町</t>
  </si>
  <si>
    <t>伊根町</t>
  </si>
  <si>
    <r>
      <t>１９．従業地</t>
    </r>
    <r>
      <rPr>
        <b/>
        <sz val="12"/>
        <rFont val="ＭＳ Ｐ明朝"/>
        <family val="1"/>
      </rPr>
      <t>・</t>
    </r>
    <r>
      <rPr>
        <b/>
        <sz val="12"/>
        <rFont val="ＭＳ Ｐゴシック"/>
        <family val="3"/>
      </rPr>
      <t>通学地による常住市区町村別１５歳以上就業者数及び通学者数</t>
    </r>
  </si>
  <si>
    <r>
      <t>２０</t>
    </r>
    <r>
      <rPr>
        <b/>
        <sz val="12"/>
        <rFont val="ＭＳ Ｐ明朝"/>
        <family val="1"/>
      </rPr>
      <t>．</t>
    </r>
    <r>
      <rPr>
        <b/>
        <sz val="12"/>
        <rFont val="ＭＳ Ｐゴシック"/>
        <family val="3"/>
      </rPr>
      <t>人口集中地区（Ｄ</t>
    </r>
    <r>
      <rPr>
        <b/>
        <sz val="12"/>
        <rFont val="ＭＳ Ｐ明朝"/>
        <family val="1"/>
      </rPr>
      <t>．</t>
    </r>
    <r>
      <rPr>
        <b/>
        <sz val="12"/>
        <rFont val="ＭＳ Ｐゴシック"/>
        <family val="3"/>
      </rPr>
      <t>Ｉ</t>
    </r>
    <r>
      <rPr>
        <b/>
        <sz val="12"/>
        <rFont val="ＭＳ Ｐ明朝"/>
        <family val="1"/>
      </rPr>
      <t>．</t>
    </r>
    <r>
      <rPr>
        <b/>
        <sz val="12"/>
        <rFont val="ＭＳ Ｐゴシック"/>
        <family val="3"/>
      </rPr>
      <t>Ｄ）</t>
    </r>
  </si>
  <si>
    <t>２１．昼間人口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</si>
  <si>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</si>
  <si>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</si>
  <si>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</si>
  <si>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</si>
  <si>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</si>
  <si>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</si>
  <si>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（つづき）</t>
  </si>
  <si>
    <t>区分</t>
  </si>
  <si>
    <t>精華町</t>
  </si>
  <si>
    <t>単位：人</t>
  </si>
  <si>
    <t>区分</t>
  </si>
  <si>
    <t>６０歳未満</t>
  </si>
  <si>
    <t>２人</t>
  </si>
  <si>
    <t>３人</t>
  </si>
  <si>
    <t>４人</t>
  </si>
  <si>
    <t>５人</t>
  </si>
  <si>
    <t>６人</t>
  </si>
  <si>
    <t>住宅以外に住む　　一般世帯</t>
  </si>
  <si>
    <t>世帯人員</t>
  </si>
  <si>
    <t>親族人員</t>
  </si>
  <si>
    <t>１世帯当たり親族人員</t>
  </si>
  <si>
    <t>６歳未満親族人員</t>
  </si>
  <si>
    <t>　　　　　　労　　働　　力　　人　　口</t>
  </si>
  <si>
    <t>非労働力人口</t>
  </si>
  <si>
    <t>　　　１４年</t>
  </si>
  <si>
    <t>　　　１０年</t>
  </si>
  <si>
    <t>　　　１５年</t>
  </si>
  <si>
    <t>　　　２２年</t>
  </si>
  <si>
    <t>　　　２５年</t>
  </si>
  <si>
    <t>　　　３０年</t>
  </si>
  <si>
    <t>（各年１０月１日現在調）</t>
  </si>
  <si>
    <t>社会施設        の入所者</t>
  </si>
  <si>
    <t>年次</t>
  </si>
  <si>
    <t>世帯数</t>
  </si>
  <si>
    <t>世帯人員</t>
  </si>
  <si>
    <t>漁業</t>
  </si>
  <si>
    <t>５．世帯の家族類型別一般世帯数、一般世帯人員及び親族人員</t>
  </si>
  <si>
    <r>
      <t>６．年齢（３区分）</t>
    </r>
    <r>
      <rPr>
        <b/>
        <sz val="12"/>
        <rFont val="ＭＳ Ｐ明朝"/>
        <family val="1"/>
      </rPr>
      <t>・</t>
    </r>
    <r>
      <rPr>
        <b/>
        <sz val="12"/>
        <rFont val="ＭＳ Ｐゴシック"/>
        <family val="3"/>
      </rPr>
      <t>男女別人口</t>
    </r>
  </si>
  <si>
    <t>男</t>
  </si>
  <si>
    <t>（人）</t>
  </si>
  <si>
    <t>－</t>
  </si>
  <si>
    <t>総　数</t>
  </si>
  <si>
    <t>65歳～</t>
  </si>
  <si>
    <t>69歳</t>
  </si>
  <si>
    <t xml:space="preserve">         －</t>
  </si>
  <si>
    <t xml:space="preserve">             －</t>
  </si>
  <si>
    <r>
      <t>１８．常住地による従業</t>
    </r>
    <r>
      <rPr>
        <b/>
        <sz val="12"/>
        <rFont val="ＭＳ Ｐ明朝"/>
        <family val="1"/>
      </rPr>
      <t>・</t>
    </r>
    <r>
      <rPr>
        <b/>
        <sz val="12"/>
        <rFont val="ＭＳ Ｐゴシック"/>
        <family val="3"/>
      </rPr>
      <t>通学市区町村別１５歳以上就業者数及び通学者数</t>
    </r>
  </si>
  <si>
    <t>６０～６４</t>
  </si>
  <si>
    <t>妻が６０歳以上</t>
  </si>
  <si>
    <t>６５～６９歳</t>
  </si>
  <si>
    <t>８０～８４歳</t>
  </si>
  <si>
    <t>注１　高齢夫婦世帯とは、夫６５歳以上、妻６０歳以上の夫婦１組の一般世帯（他の世帯員がないもの）をいう。</t>
  </si>
  <si>
    <t>（別掲）</t>
  </si>
  <si>
    <t>妻の年齢</t>
  </si>
  <si>
    <t>夫の年齢</t>
  </si>
  <si>
    <t>80歳～</t>
  </si>
  <si>
    <t>85歳以上</t>
  </si>
  <si>
    <t>74歳</t>
  </si>
  <si>
    <t>79歳</t>
  </si>
  <si>
    <t>84歳</t>
  </si>
  <si>
    <t>総　　数</t>
  </si>
  <si>
    <t>単位：世帯、人</t>
  </si>
  <si>
    <t>注１　総数には無国籍及び国籍「不詳」を含む。</t>
  </si>
  <si>
    <t>注１　総数には年齢「不詳」を含む。</t>
  </si>
  <si>
    <t>間借り</t>
  </si>
  <si>
    <t>　　一戸建</t>
  </si>
  <si>
    <t>世帯数</t>
  </si>
  <si>
    <t>南山城村</t>
  </si>
  <si>
    <t>人口密度</t>
  </si>
  <si>
    <t>９５～９９</t>
  </si>
  <si>
    <t>京田辺市</t>
  </si>
  <si>
    <t>注２　各指数は次の計算式による。</t>
  </si>
  <si>
    <t>平成７年</t>
  </si>
  <si>
    <t>単位：世帯</t>
  </si>
  <si>
    <t>　　　(1・2階建)</t>
  </si>
  <si>
    <t>　　　(3～5階建)</t>
  </si>
  <si>
    <t>平成２年</t>
  </si>
  <si>
    <t>注１　一般世帯は世帯総数から施設等の世帯、世帯の種類不詳を除いたもの。</t>
  </si>
  <si>
    <t>注１　一般世帯は世帯総数から施設等の世帯、世帯の種類不詳を除いたもの。</t>
  </si>
  <si>
    <t>注１　一般世帯は、世帯総数から施設等の世帯、世帯の種類不詳を除いたもの。</t>
  </si>
  <si>
    <t>年少人口</t>
  </si>
  <si>
    <t>　　　１２年</t>
  </si>
  <si>
    <t>　平成   ７年</t>
  </si>
  <si>
    <t>年次</t>
  </si>
  <si>
    <t>年次</t>
  </si>
  <si>
    <t>区分</t>
  </si>
  <si>
    <t>年次</t>
  </si>
  <si>
    <t>平成７年</t>
  </si>
  <si>
    <t>男</t>
  </si>
  <si>
    <t>女</t>
  </si>
  <si>
    <t>年齢</t>
  </si>
  <si>
    <t>５～９</t>
  </si>
  <si>
    <t>１０～１４</t>
  </si>
  <si>
    <t>１５～１９</t>
  </si>
  <si>
    <t>第３次産業</t>
  </si>
  <si>
    <t>サービス業</t>
  </si>
  <si>
    <t>分類不能</t>
  </si>
  <si>
    <t>第１次産業</t>
  </si>
  <si>
    <t>第２次産業</t>
  </si>
  <si>
    <t>第３次産業</t>
  </si>
  <si>
    <t>100以上</t>
  </si>
  <si>
    <t>区分</t>
  </si>
  <si>
    <t>１人</t>
  </si>
  <si>
    <t>親族人員数</t>
  </si>
  <si>
    <t>１人</t>
  </si>
  <si>
    <t>他に分類されない親族世帯</t>
  </si>
  <si>
    <t>　世　　　　帯</t>
  </si>
  <si>
    <t>区分</t>
  </si>
  <si>
    <t>15歳以上人口</t>
  </si>
  <si>
    <t>夜久野町</t>
  </si>
  <si>
    <t>労  働  力       人口比率</t>
  </si>
  <si>
    <t>８．住居の種類、住宅の所有の関係別一般世帯及び一般世帯人員</t>
  </si>
  <si>
    <t>山城町</t>
  </si>
  <si>
    <t>木津町</t>
  </si>
  <si>
    <t>加茂町</t>
  </si>
  <si>
    <t>和束町</t>
  </si>
  <si>
    <t>市町村</t>
  </si>
  <si>
    <t xml:space="preserve">              －</t>
  </si>
  <si>
    <t>　　　　 －</t>
  </si>
  <si>
    <t>一般世帯数</t>
  </si>
  <si>
    <t>持　家</t>
  </si>
  <si>
    <t>借　家</t>
  </si>
  <si>
    <t>八木町</t>
  </si>
  <si>
    <t>丹波町</t>
  </si>
  <si>
    <t>日吉町</t>
  </si>
  <si>
    <t>瑞穂町</t>
  </si>
  <si>
    <r>
      <t>３．年齢（各歳）別</t>
    </r>
    <r>
      <rPr>
        <b/>
        <sz val="12"/>
        <rFont val="ＭＳ Ｐ明朝"/>
        <family val="1"/>
      </rPr>
      <t>・</t>
    </r>
    <r>
      <rPr>
        <b/>
        <sz val="12"/>
        <rFont val="ＭＳ Ｐゴシック"/>
        <family val="3"/>
      </rPr>
      <t>男女別人口</t>
    </r>
  </si>
  <si>
    <t>４．世帯人員別一般世帯数及び一般世帯人員</t>
  </si>
  <si>
    <t>休業者</t>
  </si>
  <si>
    <t>　　　   －</t>
  </si>
  <si>
    <t>注２　雇人のない業主には、家庭内職者を含む。</t>
  </si>
  <si>
    <t>６０～６４</t>
  </si>
  <si>
    <t>（別掲）　　妻が６０歳未満</t>
  </si>
  <si>
    <t>家事のほか仕事</t>
  </si>
  <si>
    <t>通学の
かたわ
ら仕事</t>
  </si>
  <si>
    <t>美山町</t>
  </si>
  <si>
    <t>（世帯）</t>
  </si>
  <si>
    <t>６０～６４歳</t>
  </si>
  <si>
    <t>夫婦､子供、親と他の親族から成る世帯</t>
  </si>
  <si>
    <t>平成　７年</t>
  </si>
  <si>
    <t>（世帯）</t>
  </si>
  <si>
    <t xml:space="preserve">    －</t>
  </si>
  <si>
    <t>世帯人員</t>
  </si>
  <si>
    <t xml:space="preserve">         －</t>
  </si>
  <si>
    <t>年次</t>
  </si>
  <si>
    <t>年次</t>
  </si>
  <si>
    <t>年次</t>
  </si>
  <si>
    <t>和知町</t>
  </si>
  <si>
    <t>（C－B）</t>
  </si>
  <si>
    <t>（B/A×100）</t>
  </si>
  <si>
    <t>（C/A×100）</t>
  </si>
  <si>
    <t>（人）</t>
  </si>
  <si>
    <t>平成７年</t>
  </si>
  <si>
    <t>総　数</t>
  </si>
  <si>
    <t>役　員</t>
  </si>
  <si>
    <t>役　員</t>
  </si>
  <si>
    <t>通　学</t>
  </si>
  <si>
    <t>第１次産業</t>
  </si>
  <si>
    <t>農業</t>
  </si>
  <si>
    <t>林業</t>
  </si>
  <si>
    <t>第２次産業</t>
  </si>
  <si>
    <t>鉱業</t>
  </si>
  <si>
    <t>注２　主世帯は、一般世帯から間借りの世帯を除いたもの。</t>
  </si>
  <si>
    <t>流入超過数</t>
  </si>
  <si>
    <t>増減率</t>
  </si>
  <si>
    <t>（２）世帯</t>
  </si>
  <si>
    <t>昭和６０年</t>
  </si>
  <si>
    <t>京田辺市で従業・通学</t>
  </si>
  <si>
    <t>家　族　　従業者</t>
  </si>
  <si>
    <t>農業</t>
  </si>
  <si>
    <t>林業</t>
  </si>
  <si>
    <t>漁業</t>
  </si>
  <si>
    <t>単位：人</t>
  </si>
  <si>
    <t>増減数</t>
  </si>
  <si>
    <t>増減率</t>
  </si>
  <si>
    <r>
      <t>２．人口</t>
    </r>
    <r>
      <rPr>
        <b/>
        <sz val="12"/>
        <rFont val="ＭＳ Ｐ明朝"/>
        <family val="1"/>
      </rPr>
      <t>・</t>
    </r>
    <r>
      <rPr>
        <b/>
        <sz val="12"/>
        <rFont val="ＭＳ Ｐゴシック"/>
        <family val="3"/>
      </rPr>
      <t>世帯数の推移</t>
    </r>
  </si>
  <si>
    <t>家　事</t>
  </si>
  <si>
    <t>公務</t>
  </si>
  <si>
    <t>老年化指数</t>
  </si>
  <si>
    <t>男</t>
  </si>
  <si>
    <t>流出人口</t>
  </si>
  <si>
    <t>流入人口</t>
  </si>
  <si>
    <t>製造業</t>
  </si>
  <si>
    <t>卸売・小売業、飲食店</t>
  </si>
  <si>
    <t>北　区</t>
  </si>
  <si>
    <t>り人口(人)</t>
  </si>
  <si>
    <t>（人/k㎡）</t>
  </si>
  <si>
    <t>世帯数</t>
  </si>
  <si>
    <t>鉱業</t>
  </si>
  <si>
    <t>建設業</t>
  </si>
  <si>
    <t>（各年１０月１日現在調）</t>
  </si>
  <si>
    <t>夫婦、     子どもと他の親族（親を含まない）から成る世帯</t>
  </si>
  <si>
    <t>夫婦、      親と他の親族（子どもを含まない）　から成る世帯</t>
  </si>
  <si>
    <t>１８歳未満親族のいる一般世帯</t>
  </si>
  <si>
    <t>建設業</t>
  </si>
  <si>
    <t>総　数</t>
  </si>
  <si>
    <t>その他</t>
  </si>
  <si>
    <t>京都市</t>
  </si>
  <si>
    <t>（再掲）　　６歳未満     親族の       いる一般     世帯</t>
  </si>
  <si>
    <t>（再掲）　　親族のみ       から成る       一般世帯</t>
  </si>
  <si>
    <t>夫婦と      子ども          から成る       世帯</t>
  </si>
  <si>
    <t>１７．産業（大分類）別１５歳以上就業者数及び就業者割合</t>
  </si>
  <si>
    <t xml:space="preserve">      　　　１２年</t>
  </si>
  <si>
    <t>（再掲）　　　18歳未満       親族の       いる一般       世帯</t>
  </si>
  <si>
    <t>（％）</t>
  </si>
  <si>
    <t>男親と      子ども       から成る      世帯</t>
  </si>
  <si>
    <t>　－　　</t>
  </si>
  <si>
    <t>　　－</t>
  </si>
  <si>
    <t xml:space="preserve">     平成 　７年</t>
  </si>
  <si>
    <t>核家族世帯</t>
  </si>
  <si>
    <t>夫婦のみ     の世帯</t>
  </si>
  <si>
    <t>世帯の          家族類型</t>
  </si>
  <si>
    <t>世帯数</t>
  </si>
  <si>
    <t>総人口に占める割合</t>
  </si>
  <si>
    <t>６５歳以上の高齢単身者数</t>
  </si>
  <si>
    <t>総　数</t>
  </si>
  <si>
    <t>昭和５５年</t>
  </si>
  <si>
    <t>５０～５４</t>
  </si>
  <si>
    <t>５５～５９</t>
  </si>
  <si>
    <t>一般世帯人員</t>
  </si>
  <si>
    <t>単位：人</t>
  </si>
  <si>
    <t>５０～５４</t>
  </si>
  <si>
    <t xml:space="preserve">             －</t>
  </si>
  <si>
    <t>峰山町</t>
  </si>
  <si>
    <t>大宮町</t>
  </si>
  <si>
    <t>網野町</t>
  </si>
  <si>
    <t>丹後町</t>
  </si>
  <si>
    <t>弥栄町</t>
  </si>
  <si>
    <t>久美浜町</t>
  </si>
  <si>
    <t>親　　　　族　　　　</t>
  </si>
  <si>
    <t>完   全          失業率</t>
  </si>
  <si>
    <t>平成７年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</si>
</sst>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;&quot;△ &quot;#,##0.00"/>
    <numFmt numFmtId="178" formatCode="#,##0;&quot;△ &quot;#,##0"/>
    <numFmt numFmtId="179" formatCode="#,##0.00_ "/>
    <numFmt numFmtId="180" formatCode="0_);[Red]\(0\)"/>
    <numFmt numFmtId="181" formatCode="#,##0_);[Red]\(#,##0\)"/>
    <numFmt numFmtId="182" formatCode="0_ "/>
    <numFmt numFmtId="183" formatCode="#,##0.0_ "/>
    <numFmt numFmtId="184" formatCode="0_);\(0\)"/>
    <numFmt numFmtId="185" formatCode="[&lt;=999]000;000\-00"/>
    <numFmt numFmtId="186" formatCode="0.0_ "/>
    <numFmt numFmtId="187" formatCode="0.0_);[Red]\(0.0\)"/>
    <numFmt numFmtId="188" formatCode="#,##0.0_);[Red]\(#,##0.0\)"/>
    <numFmt numFmtId="189" formatCode="#,##0_);\(#,##0\)"/>
    <numFmt numFmtId="190" formatCode="#,##0.0_);\(#,##0.0\)"/>
    <numFmt numFmtId="191" formatCode="0.0%"/>
    <numFmt numFmtId="192" formatCode="0.00_ "/>
    <numFmt numFmtId="193" formatCode="#,##0.0;&quot;△ &quot;#,##0.0"/>
    <numFmt numFmtId="194" formatCode="#,##0.000;&quot;△ &quot;#,##0.000"/>
    <numFmt numFmtId="195" formatCode="#,##0.00_);[Red]\(#,##0.00\)"/>
    <numFmt numFmtId="196" formatCode="0.0;&quot;△ &quot;0.0"/>
    <numFmt numFmtId="197" formatCode="0.0_);\(0.0\)"/>
    <numFmt numFmtId="198" formatCode="#,##0.000_);[Red]\(#,##0.000\)"/>
    <numFmt numFmtId="199" formatCode="0;&quot;△ &quot;0"/>
    <numFmt numFmtId="200" formatCode="#,##0.00_);\(#,##0.00\)"/>
    <numFmt numFmtId="201" formatCode="0;[Red]0"/>
    <numFmt numFmtId="202" formatCode="#,##0;[Red]#,##0"/>
    <numFmt numFmtId="203" formatCode="0.E+00"/>
    <numFmt numFmtId="204" formatCode="[&lt;=999]000;[&lt;=99999]000\-00;000\-0000"/>
    <numFmt numFmtId="205" formatCode="[$-F400]h:mm:ss\ AM/PM"/>
    <numFmt numFmtId="206" formatCode="mmm\-yyyy"/>
    <numFmt numFmtId="207" formatCode="yyyy&quot;年&quot;m&quot;月&quot;;@"/>
    <numFmt numFmtId="208" formatCode="yyyy&quot;年&quot;m&quot;月&quot;d&quot;日&quot;\(aaa\)"/>
    <numFmt numFmtId="209" formatCode="#,##0_ ;[Red]\-#,##0\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#,##0.0;[Red]#,##0.0"/>
    <numFmt numFmtId="215" formatCode="[$-411]ggge&quot;年&quot;m&quot;月&quot;d&quot;日&quot;;@"/>
    <numFmt numFmtId="216" formatCode="0.00_);[Red]\(0.0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3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8" fontId="7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93" fontId="8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93" fontId="2" fillId="0" borderId="0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178" fontId="9" fillId="0" borderId="0" xfId="0" applyNumberFormat="1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8" fontId="2" fillId="0" borderId="2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0" xfId="0" applyFont="1" applyBorder="1" applyAlignment="1">
      <alignment vertical="center" shrinkToFit="1"/>
    </xf>
    <xf numFmtId="178" fontId="2" fillId="0" borderId="0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 shrinkToFit="1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8" fillId="0" borderId="1" xfId="0" applyFon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178" fontId="2" fillId="0" borderId="8" xfId="0" applyNumberFormat="1" applyFont="1" applyBorder="1" applyAlignment="1">
      <alignment vertical="center"/>
    </xf>
    <xf numFmtId="0" fontId="11" fillId="0" borderId="8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176" fontId="2" fillId="0" borderId="6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distributed" vertical="center"/>
    </xf>
    <xf numFmtId="0" fontId="10" fillId="0" borderId="8" xfId="0" applyFont="1" applyBorder="1" applyAlignment="1">
      <alignment horizontal="distributed" vertical="center"/>
    </xf>
    <xf numFmtId="0" fontId="2" fillId="0" borderId="0" xfId="0" applyFont="1" applyAlignment="1">
      <alignment vertical="top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top"/>
    </xf>
    <xf numFmtId="0" fontId="12" fillId="0" borderId="0" xfId="0" applyFont="1" applyAlignment="1">
      <alignment vertical="center"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8" xfId="0" applyFont="1" applyBorder="1" applyAlignment="1">
      <alignment vertical="center" shrinkToFit="1"/>
    </xf>
    <xf numFmtId="176" fontId="0" fillId="0" borderId="0" xfId="0" applyNumberFormat="1" applyFont="1" applyBorder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2" fillId="0" borderId="2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0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4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0" fillId="0" borderId="6" xfId="0" applyBorder="1" applyAlignment="1">
      <alignment horizontal="center" vertical="center" textRotation="255" shrinkToFit="1"/>
    </xf>
    <xf numFmtId="0" fontId="2" fillId="0" borderId="7" xfId="0" applyFont="1" applyBorder="1" applyAlignment="1">
      <alignment horizontal="right" vertical="center"/>
    </xf>
    <xf numFmtId="178" fontId="2" fillId="0" borderId="4" xfId="0" applyNumberFormat="1" applyFont="1" applyBorder="1" applyAlignment="1">
      <alignment horizontal="center" vertical="center" shrinkToFit="1"/>
    </xf>
    <xf numFmtId="178" fontId="2" fillId="0" borderId="3" xfId="0" applyNumberFormat="1" applyFont="1" applyBorder="1" applyAlignment="1">
      <alignment horizontal="center" vertical="center" textRotation="255"/>
    </xf>
    <xf numFmtId="178" fontId="2" fillId="0" borderId="8" xfId="0" applyNumberFormat="1" applyFont="1" applyBorder="1" applyAlignment="1">
      <alignment horizontal="center" vertical="center" textRotation="255"/>
    </xf>
    <xf numFmtId="178" fontId="2" fillId="0" borderId="5" xfId="0" applyNumberFormat="1" applyFont="1" applyBorder="1" applyAlignment="1">
      <alignment horizontal="center" vertical="center" textRotation="255"/>
    </xf>
    <xf numFmtId="178" fontId="2" fillId="0" borderId="3" xfId="0" applyNumberFormat="1" applyFont="1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 textRotation="255" shrinkToFit="1"/>
    </xf>
    <xf numFmtId="0" fontId="0" fillId="0" borderId="8" xfId="0" applyBorder="1" applyAlignment="1">
      <alignment horizontal="center" vertical="center" textRotation="255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178" fontId="2" fillId="0" borderId="2" xfId="0" applyNumberFormat="1" applyFont="1" applyBorder="1" applyAlignment="1">
      <alignment horizontal="center" vertical="center" textRotation="255"/>
    </xf>
    <xf numFmtId="178" fontId="2" fillId="0" borderId="4" xfId="0" applyNumberFormat="1" applyFont="1" applyBorder="1" applyAlignment="1">
      <alignment horizontal="center" vertical="center" textRotation="255"/>
    </xf>
    <xf numFmtId="178" fontId="2" fillId="0" borderId="0" xfId="0" applyNumberFormat="1" applyFont="1" applyBorder="1" applyAlignment="1">
      <alignment horizontal="center" vertical="center" textRotation="255"/>
    </xf>
    <xf numFmtId="178" fontId="2" fillId="0" borderId="1" xfId="0" applyNumberFormat="1" applyFont="1" applyBorder="1" applyAlignment="1">
      <alignment horizontal="center" vertical="center" textRotation="255"/>
    </xf>
    <xf numFmtId="178" fontId="2" fillId="0" borderId="7" xfId="0" applyNumberFormat="1" applyFont="1" applyBorder="1" applyAlignment="1">
      <alignment horizontal="center" vertical="center" textRotation="255"/>
    </xf>
    <xf numFmtId="178" fontId="2" fillId="0" borderId="6" xfId="0" applyNumberFormat="1" applyFont="1" applyBorder="1" applyAlignment="1">
      <alignment horizontal="center" vertical="center" textRotation="255"/>
    </xf>
    <xf numFmtId="178" fontId="2" fillId="0" borderId="3" xfId="0" applyNumberFormat="1" applyFont="1" applyBorder="1" applyAlignment="1">
      <alignment horizontal="center" vertical="center" shrinkToFit="1"/>
    </xf>
    <xf numFmtId="178" fontId="2" fillId="0" borderId="2" xfId="0" applyNumberFormat="1" applyFont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8" fontId="2" fillId="0" borderId="0" xfId="0" applyNumberFormat="1" applyFont="1" applyBorder="1" applyAlignment="1">
      <alignment horizontal="right" vertical="center"/>
    </xf>
    <xf numFmtId="188" fontId="2" fillId="0" borderId="1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78" fontId="0" fillId="0" borderId="3" xfId="0" applyNumberFormat="1" applyFont="1" applyBorder="1" applyAlignment="1">
      <alignment horizontal="center" vertical="center" shrinkToFit="1"/>
    </xf>
    <xf numFmtId="178" fontId="0" fillId="0" borderId="2" xfId="0" applyNumberFormat="1" applyFont="1" applyBorder="1" applyAlignment="1">
      <alignment horizontal="center" vertical="center" shrinkToFit="1"/>
    </xf>
    <xf numFmtId="178" fontId="0" fillId="0" borderId="4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2" fillId="0" borderId="8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93" fontId="2" fillId="0" borderId="0" xfId="0" applyNumberFormat="1" applyFont="1" applyBorder="1" applyAlignment="1">
      <alignment horizontal="right" vertical="center"/>
    </xf>
    <xf numFmtId="193" fontId="2" fillId="0" borderId="1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178" fontId="2" fillId="0" borderId="0" xfId="0" applyNumberFormat="1" applyFont="1" applyBorder="1" applyAlignment="1">
      <alignment horizontal="distributed" vertical="center"/>
    </xf>
    <xf numFmtId="178" fontId="2" fillId="0" borderId="1" xfId="0" applyNumberFormat="1" applyFont="1" applyBorder="1" applyAlignment="1">
      <alignment horizontal="distributed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distributed" vertical="center" wrapText="1"/>
    </xf>
    <xf numFmtId="178" fontId="2" fillId="0" borderId="1" xfId="0" applyNumberFormat="1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7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 applyAlignment="1">
      <alignment horizontal="center" vertical="center" wrapText="1"/>
    </xf>
    <xf numFmtId="176" fontId="2" fillId="0" borderId="7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178" fontId="2" fillId="0" borderId="8" xfId="0" applyNumberFormat="1" applyFont="1" applyBorder="1" applyAlignment="1">
      <alignment horizontal="center" vertical="center" wrapText="1"/>
    </xf>
    <xf numFmtId="178" fontId="2" fillId="0" borderId="3" xfId="0" applyNumberFormat="1" applyFont="1" applyBorder="1" applyAlignment="1">
      <alignment horizontal="distributed" vertical="center"/>
    </xf>
    <xf numFmtId="178" fontId="2" fillId="0" borderId="2" xfId="0" applyNumberFormat="1" applyFont="1" applyBorder="1" applyAlignment="1">
      <alignment horizontal="distributed" vertical="center"/>
    </xf>
    <xf numFmtId="178" fontId="2" fillId="0" borderId="4" xfId="0" applyNumberFormat="1" applyFont="1" applyBorder="1" applyAlignment="1">
      <alignment horizontal="distributed" vertical="center"/>
    </xf>
    <xf numFmtId="178" fontId="2" fillId="0" borderId="8" xfId="0" applyNumberFormat="1" applyFont="1" applyBorder="1" applyAlignment="1">
      <alignment horizontal="distributed" vertical="center" wrapText="1"/>
    </xf>
    <xf numFmtId="178" fontId="2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79" fontId="2" fillId="0" borderId="7" xfId="0" applyNumberFormat="1" applyFont="1" applyBorder="1" applyAlignment="1">
      <alignment horizontal="center" vertical="center"/>
    </xf>
    <xf numFmtId="183" fontId="2" fillId="0" borderId="7" xfId="0" applyNumberFormat="1" applyFont="1" applyBorder="1" applyAlignment="1">
      <alignment horizontal="center" vertical="center"/>
    </xf>
    <xf numFmtId="183" fontId="2" fillId="0" borderId="6" xfId="0" applyNumberFormat="1" applyFont="1" applyBorder="1" applyAlignment="1">
      <alignment horizontal="center" vertical="center"/>
    </xf>
    <xf numFmtId="179" fontId="2" fillId="0" borderId="2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right" vertical="center"/>
    </xf>
    <xf numFmtId="176" fontId="2" fillId="0" borderId="4" xfId="0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center" vertical="center"/>
    </xf>
    <xf numFmtId="183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176" fontId="2" fillId="0" borderId="7" xfId="0" applyNumberFormat="1" applyFont="1" applyFill="1" applyBorder="1" applyAlignment="1">
      <alignment horizontal="right" vertical="center"/>
    </xf>
    <xf numFmtId="181" fontId="2" fillId="0" borderId="7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left" vertical="center"/>
    </xf>
    <xf numFmtId="181" fontId="2" fillId="0" borderId="7" xfId="0" applyNumberFormat="1" applyFont="1" applyBorder="1" applyAlignment="1">
      <alignment horizontal="right" vertical="center" shrinkToFit="1"/>
    </xf>
    <xf numFmtId="181" fontId="2" fillId="0" borderId="6" xfId="0" applyNumberFormat="1" applyFont="1" applyBorder="1" applyAlignment="1">
      <alignment horizontal="right" vertical="center" shrinkToFit="1"/>
    </xf>
    <xf numFmtId="181" fontId="2" fillId="0" borderId="0" xfId="0" applyNumberFormat="1" applyFont="1" applyBorder="1" applyAlignment="1">
      <alignment horizontal="right" vertical="center" shrinkToFit="1"/>
    </xf>
    <xf numFmtId="181" fontId="2" fillId="0" borderId="1" xfId="0" applyNumberFormat="1" applyFont="1" applyBorder="1" applyAlignment="1">
      <alignment horizontal="right" vertical="center" shrinkToFit="1"/>
    </xf>
    <xf numFmtId="181" fontId="2" fillId="0" borderId="7" xfId="0" applyNumberFormat="1" applyFont="1" applyBorder="1" applyAlignment="1">
      <alignment horizontal="left" vertical="center"/>
    </xf>
    <xf numFmtId="181" fontId="2" fillId="0" borderId="0" xfId="19" applyNumberFormat="1" applyFont="1" applyBorder="1" applyAlignment="1">
      <alignment horizontal="right" vertical="center"/>
    </xf>
    <xf numFmtId="181" fontId="2" fillId="0" borderId="1" xfId="19" applyNumberFormat="1" applyFont="1" applyBorder="1" applyAlignment="1">
      <alignment horizontal="right" vertical="center"/>
    </xf>
    <xf numFmtId="181" fontId="2" fillId="0" borderId="1" xfId="0" applyNumberFormat="1" applyFont="1" applyBorder="1" applyAlignment="1">
      <alignment horizontal="right" vertical="center"/>
    </xf>
    <xf numFmtId="181" fontId="2" fillId="0" borderId="1" xfId="0" applyNumberFormat="1" applyFont="1" applyBorder="1" applyAlignment="1">
      <alignment horizontal="left" vertical="center"/>
    </xf>
    <xf numFmtId="195" fontId="2" fillId="0" borderId="0" xfId="0" applyNumberFormat="1" applyFont="1" applyBorder="1" applyAlignment="1">
      <alignment horizontal="right" vertical="center"/>
    </xf>
    <xf numFmtId="195" fontId="2" fillId="0" borderId="1" xfId="0" applyNumberFormat="1" applyFont="1" applyBorder="1" applyAlignment="1">
      <alignment horizontal="right" vertical="center"/>
    </xf>
    <xf numFmtId="181" fontId="2" fillId="0" borderId="2" xfId="0" applyNumberFormat="1" applyFont="1" applyBorder="1" applyAlignment="1">
      <alignment horizontal="right" vertical="center"/>
    </xf>
    <xf numFmtId="181" fontId="2" fillId="0" borderId="7" xfId="0" applyNumberFormat="1" applyFont="1" applyBorder="1" applyAlignment="1">
      <alignment horizontal="right" vertical="center" wrapText="1"/>
    </xf>
    <xf numFmtId="181" fontId="2" fillId="0" borderId="0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 shrinkToFit="1"/>
    </xf>
    <xf numFmtId="176" fontId="2" fillId="0" borderId="7" xfId="0" applyNumberFormat="1" applyFont="1" applyBorder="1" applyAlignment="1">
      <alignment horizontal="right" vertical="center" shrinkToFit="1"/>
    </xf>
    <xf numFmtId="179" fontId="2" fillId="0" borderId="0" xfId="0" applyNumberFormat="1" applyFont="1" applyBorder="1" applyAlignment="1">
      <alignment horizontal="right" vertical="center" shrinkToFit="1"/>
    </xf>
    <xf numFmtId="179" fontId="2" fillId="0" borderId="7" xfId="0" applyNumberFormat="1" applyFont="1" applyBorder="1" applyAlignment="1">
      <alignment horizontal="right" vertical="center" shrinkToFit="1"/>
    </xf>
    <xf numFmtId="179" fontId="2" fillId="0" borderId="0" xfId="0" applyNumberFormat="1" applyFont="1" applyBorder="1" applyAlignment="1">
      <alignment horizontal="right" vertical="center"/>
    </xf>
    <xf numFmtId="178" fontId="2" fillId="0" borderId="7" xfId="0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right" vertical="center"/>
    </xf>
    <xf numFmtId="178" fontId="2" fillId="0" borderId="2" xfId="0" applyNumberFormat="1" applyFont="1" applyBorder="1" applyAlignment="1">
      <alignment horizontal="right" vertical="center"/>
    </xf>
    <xf numFmtId="178" fontId="2" fillId="0" borderId="5" xfId="0" applyNumberFormat="1" applyFont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178" fontId="2" fillId="0" borderId="8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vertical="center"/>
    </xf>
    <xf numFmtId="178" fontId="2" fillId="0" borderId="5" xfId="0" applyNumberFormat="1" applyFont="1" applyBorder="1" applyAlignment="1">
      <alignment horizontal="distributed" vertical="center"/>
    </xf>
    <xf numFmtId="178" fontId="2" fillId="0" borderId="7" xfId="0" applyNumberFormat="1" applyFont="1" applyBorder="1" applyAlignment="1">
      <alignment horizontal="distributed" vertical="center"/>
    </xf>
    <xf numFmtId="178" fontId="2" fillId="0" borderId="6" xfId="0" applyNumberFormat="1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178" fontId="4" fillId="0" borderId="0" xfId="0" applyNumberFormat="1" applyFont="1" applyBorder="1" applyAlignment="1">
      <alignment horizontal="distributed" vertical="center" wrapText="1"/>
    </xf>
    <xf numFmtId="178" fontId="4" fillId="0" borderId="1" xfId="0" applyNumberFormat="1" applyFont="1" applyBorder="1" applyAlignment="1">
      <alignment horizontal="distributed" vertical="center" wrapText="1"/>
    </xf>
    <xf numFmtId="178" fontId="2" fillId="0" borderId="0" xfId="0" applyNumberFormat="1" applyFont="1" applyBorder="1" applyAlignment="1">
      <alignment horizontal="left" vertical="center" wrapText="1"/>
    </xf>
    <xf numFmtId="178" fontId="2" fillId="0" borderId="1" xfId="0" applyNumberFormat="1" applyFont="1" applyBorder="1" applyAlignment="1">
      <alignment horizontal="left" vertical="center" wrapText="1"/>
    </xf>
    <xf numFmtId="178" fontId="2" fillId="0" borderId="0" xfId="0" applyNumberFormat="1" applyFont="1" applyBorder="1" applyAlignment="1">
      <alignment horizontal="left" vertical="center"/>
    </xf>
    <xf numFmtId="178" fontId="2" fillId="0" borderId="1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3" fontId="2" fillId="0" borderId="2" xfId="0" applyNumberFormat="1" applyFont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left" vertical="center" wrapText="1" shrinkToFit="1"/>
    </xf>
    <xf numFmtId="0" fontId="2" fillId="0" borderId="8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wrapText="1" shrinkToFit="1"/>
    </xf>
    <xf numFmtId="0" fontId="4" fillId="0" borderId="2" xfId="0" applyFont="1" applyBorder="1" applyAlignment="1">
      <alignment horizontal="left" vertical="center" wrapText="1" shrinkToFit="1"/>
    </xf>
    <xf numFmtId="0" fontId="4" fillId="0" borderId="4" xfId="0" applyFont="1" applyBorder="1" applyAlignment="1">
      <alignment horizontal="left" vertical="center" wrapText="1" shrinkToFit="1"/>
    </xf>
    <xf numFmtId="0" fontId="2" fillId="0" borderId="2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177" fontId="2" fillId="0" borderId="8" xfId="0" applyNumberFormat="1" applyFont="1" applyBorder="1" applyAlignment="1">
      <alignment vertical="center"/>
    </xf>
    <xf numFmtId="188" fontId="2" fillId="0" borderId="0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distributed" vertical="center"/>
    </xf>
    <xf numFmtId="0" fontId="4" fillId="0" borderId="21" xfId="0" applyFont="1" applyBorder="1" applyAlignment="1">
      <alignment horizontal="center" vertical="center" shrinkToFit="1"/>
    </xf>
    <xf numFmtId="176" fontId="2" fillId="0" borderId="5" xfId="0" applyNumberFormat="1" applyFont="1" applyFill="1" applyBorder="1" applyAlignment="1">
      <alignment horizontal="right" vertical="center"/>
    </xf>
    <xf numFmtId="176" fontId="2" fillId="0" borderId="3" xfId="0" applyNumberFormat="1" applyFont="1" applyFill="1" applyBorder="1" applyAlignment="1">
      <alignment horizontal="right" vertical="center"/>
    </xf>
    <xf numFmtId="178" fontId="7" fillId="0" borderId="0" xfId="0" applyNumberFormat="1" applyFont="1" applyAlignment="1">
      <alignment horizontal="center" vertical="center"/>
    </xf>
    <xf numFmtId="0" fontId="2" fillId="0" borderId="8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distributed" vertical="center" textRotation="255"/>
    </xf>
    <xf numFmtId="0" fontId="4" fillId="0" borderId="18" xfId="0" applyFont="1" applyBorder="1" applyAlignment="1">
      <alignment horizontal="distributed" vertical="center" textRotation="255"/>
    </xf>
    <xf numFmtId="0" fontId="2" fillId="0" borderId="5" xfId="0" applyFont="1" applyBorder="1" applyAlignment="1">
      <alignment horizontal="left" vertical="center" shrinkToFit="1"/>
    </xf>
    <xf numFmtId="176" fontId="2" fillId="0" borderId="6" xfId="0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/>
    </xf>
    <xf numFmtId="0" fontId="4" fillId="0" borderId="18" xfId="0" applyFont="1" applyBorder="1" applyAlignment="1">
      <alignment horizontal="distributed"/>
    </xf>
    <xf numFmtId="0" fontId="4" fillId="0" borderId="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distributed" vertical="center" wrapText="1" shrinkToFit="1"/>
    </xf>
    <xf numFmtId="0" fontId="4" fillId="0" borderId="0" xfId="0" applyFont="1" applyBorder="1" applyAlignment="1">
      <alignment horizontal="distributed" vertical="center" wrapText="1" shrinkToFit="1"/>
    </xf>
    <xf numFmtId="0" fontId="4" fillId="0" borderId="1" xfId="0" applyFont="1" applyBorder="1" applyAlignment="1">
      <alignment horizontal="distributed" vertical="center" wrapText="1" shrinkToFi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 wrapText="1" shrinkToFit="1"/>
    </xf>
    <xf numFmtId="0" fontId="4" fillId="0" borderId="7" xfId="0" applyFont="1" applyBorder="1" applyAlignment="1">
      <alignment horizontal="distributed" vertical="center" wrapText="1" shrinkToFit="1"/>
    </xf>
    <xf numFmtId="0" fontId="4" fillId="0" borderId="6" xfId="0" applyFont="1" applyBorder="1" applyAlignment="1">
      <alignment horizontal="distributed" vertical="center" wrapText="1" shrinkToFit="1"/>
    </xf>
    <xf numFmtId="0" fontId="4" fillId="0" borderId="5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188" fontId="2" fillId="0" borderId="5" xfId="0" applyNumberFormat="1" applyFont="1" applyBorder="1" applyAlignment="1">
      <alignment horizontal="right" vertical="center"/>
    </xf>
    <xf numFmtId="188" fontId="2" fillId="0" borderId="7" xfId="0" applyNumberFormat="1" applyFont="1" applyBorder="1" applyAlignment="1">
      <alignment horizontal="right" vertical="center"/>
    </xf>
    <xf numFmtId="188" fontId="2" fillId="0" borderId="6" xfId="0" applyNumberFormat="1" applyFont="1" applyBorder="1" applyAlignment="1">
      <alignment horizontal="right" vertical="center"/>
    </xf>
    <xf numFmtId="188" fontId="2" fillId="0" borderId="8" xfId="0" applyNumberFormat="1" applyFont="1" applyBorder="1" applyAlignment="1">
      <alignment horizontal="right" vertical="center"/>
    </xf>
    <xf numFmtId="193" fontId="2" fillId="0" borderId="8" xfId="0" applyNumberFormat="1" applyFont="1" applyBorder="1" applyAlignment="1">
      <alignment horizontal="right" vertical="center"/>
    </xf>
    <xf numFmtId="181" fontId="2" fillId="0" borderId="8" xfId="0" applyNumberFormat="1" applyFont="1" applyBorder="1" applyAlignment="1">
      <alignment horizontal="right" vertical="center"/>
    </xf>
    <xf numFmtId="181" fontId="2" fillId="0" borderId="0" xfId="0" applyNumberFormat="1" applyFont="1" applyFill="1" applyBorder="1" applyAlignment="1">
      <alignment horizontal="right" vertical="center"/>
    </xf>
    <xf numFmtId="196" fontId="2" fillId="0" borderId="8" xfId="0" applyNumberFormat="1" applyFont="1" applyBorder="1" applyAlignment="1">
      <alignment horizontal="right" vertical="center"/>
    </xf>
    <xf numFmtId="196" fontId="2" fillId="0" borderId="0" xfId="0" applyNumberFormat="1" applyFont="1" applyBorder="1" applyAlignment="1">
      <alignment horizontal="right" vertical="center"/>
    </xf>
    <xf numFmtId="181" fontId="2" fillId="0" borderId="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center" shrinkToFit="1"/>
    </xf>
    <xf numFmtId="0" fontId="4" fillId="0" borderId="0" xfId="0" applyFont="1" applyBorder="1" applyAlignment="1">
      <alignment horizontal="center" vertical="top" shrinkToFit="1"/>
    </xf>
    <xf numFmtId="0" fontId="11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distributed" vertical="center" shrinkToFit="1"/>
    </xf>
    <xf numFmtId="0" fontId="2" fillId="0" borderId="7" xfId="0" applyFont="1" applyBorder="1" applyAlignment="1">
      <alignment horizontal="distributed" vertical="center" shrinkToFit="1"/>
    </xf>
    <xf numFmtId="0" fontId="2" fillId="0" borderId="16" xfId="0" applyFont="1" applyBorder="1" applyAlignment="1">
      <alignment horizontal="distributed" vertical="center"/>
    </xf>
    <xf numFmtId="0" fontId="11" fillId="0" borderId="1" xfId="0" applyFont="1" applyBorder="1" applyAlignment="1">
      <alignment vertical="center" shrinkToFit="1"/>
    </xf>
    <xf numFmtId="0" fontId="2" fillId="0" borderId="23" xfId="0" applyFont="1" applyBorder="1" applyAlignment="1">
      <alignment horizontal="center" vertical="center" textRotation="255" shrinkToFit="1"/>
    </xf>
    <xf numFmtId="0" fontId="2" fillId="0" borderId="24" xfId="0" applyFont="1" applyBorder="1" applyAlignment="1">
      <alignment horizontal="center" vertical="center" textRotation="255" shrinkToFit="1"/>
    </xf>
    <xf numFmtId="0" fontId="2" fillId="0" borderId="2" xfId="0" applyFont="1" applyBorder="1" applyAlignment="1">
      <alignment horizontal="distributed" vertical="center" shrinkToFit="1"/>
    </xf>
    <xf numFmtId="0" fontId="2" fillId="0" borderId="25" xfId="0" applyFont="1" applyBorder="1" applyAlignment="1">
      <alignment horizontal="center" vertical="center" textRotation="255" shrinkToFit="1"/>
    </xf>
    <xf numFmtId="0" fontId="2" fillId="0" borderId="26" xfId="0" applyFont="1" applyBorder="1" applyAlignment="1">
      <alignment horizontal="center" vertical="center" textRotation="255" shrinkToFit="1"/>
    </xf>
    <xf numFmtId="0" fontId="2" fillId="0" borderId="11" xfId="0" applyFont="1" applyBorder="1" applyAlignment="1">
      <alignment horizontal="distributed" vertical="center" shrinkToFit="1"/>
    </xf>
    <xf numFmtId="0" fontId="2" fillId="0" borderId="13" xfId="0" applyFont="1" applyBorder="1" applyAlignment="1">
      <alignment horizontal="distributed" vertical="center" shrinkToFit="1"/>
    </xf>
    <xf numFmtId="176" fontId="2" fillId="0" borderId="7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 textRotation="255" shrinkToFit="1"/>
    </xf>
    <xf numFmtId="0" fontId="2" fillId="0" borderId="16" xfId="0" applyFont="1" applyBorder="1" applyAlignment="1">
      <alignment horizontal="distributed" vertical="center" shrinkToFit="1"/>
    </xf>
    <xf numFmtId="0" fontId="2" fillId="0" borderId="1" xfId="0" applyFont="1" applyBorder="1" applyAlignment="1">
      <alignment horizontal="distributed" vertical="center" shrinkToFit="1"/>
    </xf>
    <xf numFmtId="0" fontId="2" fillId="0" borderId="27" xfId="0" applyFont="1" applyBorder="1" applyAlignment="1">
      <alignment horizontal="center" vertical="center" textRotation="255" shrinkToFit="1"/>
    </xf>
    <xf numFmtId="0" fontId="2" fillId="0" borderId="28" xfId="0" applyFont="1" applyBorder="1" applyAlignment="1">
      <alignment horizontal="center" vertical="center" textRotation="255" shrinkToFit="1"/>
    </xf>
    <xf numFmtId="0" fontId="2" fillId="0" borderId="29" xfId="0" applyFont="1" applyBorder="1" applyAlignment="1">
      <alignment horizontal="distributed" vertical="center" shrinkToFit="1"/>
    </xf>
    <xf numFmtId="0" fontId="2" fillId="0" borderId="4" xfId="0" applyFont="1" applyBorder="1" applyAlignment="1">
      <alignment horizontal="distributed" vertical="center" shrinkToFit="1"/>
    </xf>
    <xf numFmtId="0" fontId="2" fillId="0" borderId="3" xfId="0" applyFont="1" applyBorder="1" applyAlignment="1">
      <alignment horizontal="center" vertical="center" textRotation="255" shrinkToFit="1"/>
    </xf>
    <xf numFmtId="193" fontId="2" fillId="0" borderId="7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181" fontId="2" fillId="0" borderId="7" xfId="0" applyNumberFormat="1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183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center" vertical="center"/>
    </xf>
    <xf numFmtId="183" fontId="2" fillId="0" borderId="7" xfId="0" applyNumberFormat="1" applyFont="1" applyBorder="1" applyAlignment="1">
      <alignment horizontal="right" vertical="center"/>
    </xf>
    <xf numFmtId="177" fontId="2" fillId="0" borderId="7" xfId="0" applyNumberFormat="1" applyFont="1" applyBorder="1" applyAlignment="1">
      <alignment horizontal="center" vertical="center"/>
    </xf>
    <xf numFmtId="193" fontId="2" fillId="0" borderId="6" xfId="0" applyNumberFormat="1" applyFont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 shrinkToFit="1"/>
    </xf>
    <xf numFmtId="0" fontId="2" fillId="0" borderId="6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shrinkToFit="1"/>
    </xf>
    <xf numFmtId="0" fontId="5" fillId="0" borderId="2" xfId="0" applyFont="1" applyBorder="1" applyAlignment="1">
      <alignment horizontal="left" vertical="center" wrapText="1" shrinkToFit="1"/>
    </xf>
    <xf numFmtId="0" fontId="5" fillId="0" borderId="4" xfId="0" applyFont="1" applyBorder="1" applyAlignment="1">
      <alignment horizontal="left" vertical="center" wrapText="1" shrinkToFit="1"/>
    </xf>
    <xf numFmtId="0" fontId="13" fillId="0" borderId="8" xfId="0" applyFont="1" applyBorder="1" applyAlignment="1">
      <alignment horizontal="left" vertical="center" wrapText="1" shrinkToFit="1"/>
    </xf>
    <xf numFmtId="0" fontId="13" fillId="0" borderId="0" xfId="0" applyFont="1" applyAlignment="1">
      <alignment horizontal="left" vertical="center" wrapText="1" shrinkToFit="1"/>
    </xf>
    <xf numFmtId="0" fontId="13" fillId="0" borderId="1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left" vertical="center" wrapText="1" shrinkToFit="1"/>
    </xf>
    <xf numFmtId="0" fontId="13" fillId="0" borderId="7" xfId="0" applyFont="1" applyBorder="1" applyAlignment="1">
      <alignment horizontal="left" vertical="center" wrapText="1" shrinkToFit="1"/>
    </xf>
    <xf numFmtId="0" fontId="13" fillId="0" borderId="6" xfId="0" applyFont="1" applyBorder="1" applyAlignment="1">
      <alignment horizontal="left" vertical="center" wrapText="1" shrinkToFit="1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wrapText="1" shrinkToFit="1"/>
    </xf>
    <xf numFmtId="0" fontId="2" fillId="0" borderId="7" xfId="0" applyFont="1" applyBorder="1" applyAlignment="1">
      <alignment horizontal="left" vertical="center" wrapText="1" shrinkToFit="1"/>
    </xf>
    <xf numFmtId="0" fontId="2" fillId="0" borderId="6" xfId="0" applyFont="1" applyBorder="1" applyAlignment="1">
      <alignment horizontal="left" vertical="center" wrapText="1" shrinkToFit="1"/>
    </xf>
    <xf numFmtId="0" fontId="2" fillId="0" borderId="2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distributed" vertical="center" wrapText="1" shrinkToFit="1"/>
    </xf>
    <xf numFmtId="0" fontId="2" fillId="0" borderId="0" xfId="0" applyFont="1" applyBorder="1" applyAlignment="1">
      <alignment horizontal="distributed" vertical="center" wrapText="1" shrinkToFit="1"/>
    </xf>
    <xf numFmtId="0" fontId="2" fillId="0" borderId="3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 wrapText="1"/>
    </xf>
    <xf numFmtId="0" fontId="2" fillId="0" borderId="0" xfId="0" applyFont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vertical="center" wrapText="1"/>
    </xf>
    <xf numFmtId="178" fontId="2" fillId="0" borderId="2" xfId="0" applyNumberFormat="1" applyFont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178" fontId="2" fillId="0" borderId="8" xfId="0" applyNumberFormat="1" applyFont="1" applyBorder="1" applyAlignment="1">
      <alignment horizontal="center" vertical="center" shrinkToFit="1"/>
    </xf>
    <xf numFmtId="178" fontId="2" fillId="0" borderId="0" xfId="0" applyNumberFormat="1" applyFont="1" applyBorder="1" applyAlignment="1">
      <alignment horizontal="center" vertical="center" shrinkToFit="1"/>
    </xf>
    <xf numFmtId="178" fontId="2" fillId="0" borderId="1" xfId="0" applyNumberFormat="1" applyFont="1" applyBorder="1" applyAlignment="1">
      <alignment horizontal="center" vertical="center" shrinkToFit="1"/>
    </xf>
    <xf numFmtId="178" fontId="2" fillId="0" borderId="9" xfId="0" applyNumberFormat="1" applyFont="1" applyBorder="1" applyAlignment="1">
      <alignment horizontal="center" vertical="center" wrapText="1"/>
    </xf>
    <xf numFmtId="178" fontId="2" fillId="0" borderId="22" xfId="0" applyNumberFormat="1" applyFont="1" applyBorder="1" applyAlignment="1">
      <alignment horizontal="center" vertical="center" wrapText="1"/>
    </xf>
    <xf numFmtId="178" fontId="2" fillId="0" borderId="21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178" fontId="2" fillId="0" borderId="4" xfId="0" applyNumberFormat="1" applyFont="1" applyBorder="1" applyAlignment="1">
      <alignment horizontal="right" vertical="center"/>
    </xf>
    <xf numFmtId="178" fontId="2" fillId="0" borderId="5" xfId="0" applyNumberFormat="1" applyFont="1" applyBorder="1" applyAlignment="1">
      <alignment horizontal="left" vertical="center"/>
    </xf>
    <xf numFmtId="178" fontId="2" fillId="0" borderId="7" xfId="0" applyNumberFormat="1" applyFont="1" applyBorder="1" applyAlignment="1">
      <alignment horizontal="left" vertical="center"/>
    </xf>
    <xf numFmtId="178" fontId="2" fillId="0" borderId="6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distributed" vertical="center"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83" fontId="2" fillId="0" borderId="4" xfId="0" applyNumberFormat="1" applyFont="1" applyBorder="1" applyAlignment="1">
      <alignment horizontal="right" vertical="center"/>
    </xf>
    <xf numFmtId="183" fontId="2" fillId="0" borderId="1" xfId="0" applyNumberFormat="1" applyFont="1" applyBorder="1" applyAlignment="1">
      <alignment horizontal="right" vertical="center"/>
    </xf>
    <xf numFmtId="183" fontId="2" fillId="0" borderId="6" xfId="0" applyNumberFormat="1" applyFont="1" applyBorder="1" applyAlignment="1">
      <alignment horizontal="right" vertical="center"/>
    </xf>
    <xf numFmtId="193" fontId="2" fillId="0" borderId="5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181" fontId="2" fillId="0" borderId="2" xfId="0" applyNumberFormat="1" applyFont="1" applyBorder="1" applyAlignment="1">
      <alignment horizontal="right" vertical="center" shrinkToFit="1"/>
    </xf>
    <xf numFmtId="181" fontId="2" fillId="0" borderId="4" xfId="0" applyNumberFormat="1" applyFont="1" applyBorder="1" applyAlignment="1">
      <alignment horizontal="right" vertical="center" shrinkToFit="1"/>
    </xf>
    <xf numFmtId="0" fontId="2" fillId="0" borderId="7" xfId="0" applyFont="1" applyBorder="1" applyAlignment="1">
      <alignment horizontal="right" vertical="center" shrinkToFit="1"/>
    </xf>
    <xf numFmtId="0" fontId="4" fillId="0" borderId="3" xfId="0" applyFont="1" applyBorder="1" applyAlignment="1">
      <alignment horizontal="distributed" vertical="center" textRotation="255"/>
    </xf>
    <xf numFmtId="0" fontId="4" fillId="0" borderId="4" xfId="0" applyFont="1" applyBorder="1" applyAlignment="1">
      <alignment horizontal="distributed" vertical="center" textRotation="255"/>
    </xf>
    <xf numFmtId="0" fontId="4" fillId="0" borderId="8" xfId="0" applyFont="1" applyBorder="1" applyAlignment="1">
      <alignment horizontal="distributed" vertical="center" textRotation="255"/>
    </xf>
    <xf numFmtId="0" fontId="4" fillId="0" borderId="1" xfId="0" applyFont="1" applyBorder="1" applyAlignment="1">
      <alignment horizontal="distributed" vertical="center" textRotation="255"/>
    </xf>
    <xf numFmtId="178" fontId="2" fillId="0" borderId="8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183" fontId="2" fillId="0" borderId="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176" fontId="2" fillId="0" borderId="3" xfId="0" applyNumberFormat="1" applyFont="1" applyBorder="1" applyAlignment="1">
      <alignment horizontal="center" vertical="center"/>
    </xf>
    <xf numFmtId="183" fontId="2" fillId="0" borderId="4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957</xdr:row>
      <xdr:rowOff>9525</xdr:rowOff>
    </xdr:from>
    <xdr:to>
      <xdr:col>10</xdr:col>
      <xdr:colOff>0</xdr:colOff>
      <xdr:row>959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9525" y="206559150"/>
          <a:ext cx="21812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57</xdr:row>
      <xdr:rowOff>0</xdr:rowOff>
    </xdr:from>
    <xdr:to>
      <xdr:col>4</xdr:col>
      <xdr:colOff>209550</xdr:colOff>
      <xdr:row>60</xdr:row>
      <xdr:rowOff>0</xdr:rowOff>
    </xdr:to>
    <xdr:sp>
      <xdr:nvSpPr>
        <xdr:cNvPr id="2" name="Line 4"/>
        <xdr:cNvSpPr>
          <a:spLocks/>
        </xdr:cNvSpPr>
      </xdr:nvSpPr>
      <xdr:spPr>
        <a:xfrm flipH="1" flipV="1">
          <a:off x="9525" y="10858500"/>
          <a:ext cx="1076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154</xdr:row>
      <xdr:rowOff>0</xdr:rowOff>
    </xdr:from>
    <xdr:to>
      <xdr:col>6</xdr:col>
      <xdr:colOff>0</xdr:colOff>
      <xdr:row>156</xdr:row>
      <xdr:rowOff>9525</xdr:rowOff>
    </xdr:to>
    <xdr:sp>
      <xdr:nvSpPr>
        <xdr:cNvPr id="3" name="AutoShape 7"/>
        <xdr:cNvSpPr>
          <a:spLocks/>
        </xdr:cNvSpPr>
      </xdr:nvSpPr>
      <xdr:spPr>
        <a:xfrm>
          <a:off x="9525" y="30622875"/>
          <a:ext cx="1304925" cy="314325"/>
        </a:xfrm>
        <a:custGeom>
          <a:pathLst>
            <a:path h="33" w="137">
              <a:moveTo>
                <a:pt x="137" y="33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219</xdr:row>
      <xdr:rowOff>9525</xdr:rowOff>
    </xdr:from>
    <xdr:to>
      <xdr:col>29</xdr:col>
      <xdr:colOff>209550</xdr:colOff>
      <xdr:row>220</xdr:row>
      <xdr:rowOff>142875</xdr:rowOff>
    </xdr:to>
    <xdr:sp>
      <xdr:nvSpPr>
        <xdr:cNvPr id="4" name="Line 8"/>
        <xdr:cNvSpPr>
          <a:spLocks/>
        </xdr:cNvSpPr>
      </xdr:nvSpPr>
      <xdr:spPr>
        <a:xfrm flipV="1">
          <a:off x="5257800" y="40538400"/>
          <a:ext cx="13049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286</xdr:row>
      <xdr:rowOff>9525</xdr:rowOff>
    </xdr:from>
    <xdr:to>
      <xdr:col>6</xdr:col>
      <xdr:colOff>0</xdr:colOff>
      <xdr:row>288</xdr:row>
      <xdr:rowOff>9525</xdr:rowOff>
    </xdr:to>
    <xdr:sp>
      <xdr:nvSpPr>
        <xdr:cNvPr id="5" name="AutoShape 9"/>
        <xdr:cNvSpPr>
          <a:spLocks/>
        </xdr:cNvSpPr>
      </xdr:nvSpPr>
      <xdr:spPr>
        <a:xfrm>
          <a:off x="9525" y="50796825"/>
          <a:ext cx="1304925" cy="304800"/>
        </a:xfrm>
        <a:custGeom>
          <a:pathLst>
            <a:path h="32" w="137">
              <a:moveTo>
                <a:pt x="137" y="3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109</xdr:row>
      <xdr:rowOff>0</xdr:rowOff>
    </xdr:from>
    <xdr:to>
      <xdr:col>5</xdr:col>
      <xdr:colOff>0</xdr:colOff>
      <xdr:row>111</xdr:row>
      <xdr:rowOff>0</xdr:rowOff>
    </xdr:to>
    <xdr:sp>
      <xdr:nvSpPr>
        <xdr:cNvPr id="6" name="Line 11"/>
        <xdr:cNvSpPr>
          <a:spLocks/>
        </xdr:cNvSpPr>
      </xdr:nvSpPr>
      <xdr:spPr>
        <a:xfrm flipH="1" flipV="1">
          <a:off x="9525" y="20850225"/>
          <a:ext cx="10858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131</xdr:row>
      <xdr:rowOff>9525</xdr:rowOff>
    </xdr:from>
    <xdr:to>
      <xdr:col>5</xdr:col>
      <xdr:colOff>0</xdr:colOff>
      <xdr:row>133</xdr:row>
      <xdr:rowOff>0</xdr:rowOff>
    </xdr:to>
    <xdr:sp>
      <xdr:nvSpPr>
        <xdr:cNvPr id="7" name="Line 12"/>
        <xdr:cNvSpPr>
          <a:spLocks/>
        </xdr:cNvSpPr>
      </xdr:nvSpPr>
      <xdr:spPr>
        <a:xfrm flipH="1" flipV="1">
          <a:off x="19050" y="25679400"/>
          <a:ext cx="10763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495</xdr:row>
      <xdr:rowOff>219075</xdr:rowOff>
    </xdr:from>
    <xdr:to>
      <xdr:col>10</xdr:col>
      <xdr:colOff>9525</xdr:colOff>
      <xdr:row>498</xdr:row>
      <xdr:rowOff>9525</xdr:rowOff>
    </xdr:to>
    <xdr:sp>
      <xdr:nvSpPr>
        <xdr:cNvPr id="8" name="AutoShape 13"/>
        <xdr:cNvSpPr>
          <a:spLocks/>
        </xdr:cNvSpPr>
      </xdr:nvSpPr>
      <xdr:spPr>
        <a:xfrm>
          <a:off x="0" y="91563825"/>
          <a:ext cx="2200275" cy="476250"/>
        </a:xfrm>
        <a:custGeom>
          <a:pathLst>
            <a:path h="50" w="231">
              <a:moveTo>
                <a:pt x="231" y="50"/>
              </a:moveTo>
              <a:lnTo>
                <a:pt x="0" y="2"/>
              </a:lnTo>
              <a:lnTo>
                <a:pt x="0" y="0"/>
              </a:ln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421</xdr:row>
      <xdr:rowOff>0</xdr:rowOff>
    </xdr:from>
    <xdr:to>
      <xdr:col>4</xdr:col>
      <xdr:colOff>209550</xdr:colOff>
      <xdr:row>424</xdr:row>
      <xdr:rowOff>0</xdr:rowOff>
    </xdr:to>
    <xdr:sp>
      <xdr:nvSpPr>
        <xdr:cNvPr id="9" name="Line 14"/>
        <xdr:cNvSpPr>
          <a:spLocks/>
        </xdr:cNvSpPr>
      </xdr:nvSpPr>
      <xdr:spPr>
        <a:xfrm flipH="1" flipV="1">
          <a:off x="9525" y="71637525"/>
          <a:ext cx="1076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431</xdr:row>
      <xdr:rowOff>19050</xdr:rowOff>
    </xdr:from>
    <xdr:to>
      <xdr:col>5</xdr:col>
      <xdr:colOff>209550</xdr:colOff>
      <xdr:row>438</xdr:row>
      <xdr:rowOff>0</xdr:rowOff>
    </xdr:to>
    <xdr:sp>
      <xdr:nvSpPr>
        <xdr:cNvPr id="10" name="Line 15"/>
        <xdr:cNvSpPr>
          <a:spLocks/>
        </xdr:cNvSpPr>
      </xdr:nvSpPr>
      <xdr:spPr>
        <a:xfrm flipH="1" flipV="1">
          <a:off x="0" y="74114025"/>
          <a:ext cx="1304925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544</xdr:row>
      <xdr:rowOff>9525</xdr:rowOff>
    </xdr:from>
    <xdr:to>
      <xdr:col>4</xdr:col>
      <xdr:colOff>209550</xdr:colOff>
      <xdr:row>547</xdr:row>
      <xdr:rowOff>0</xdr:rowOff>
    </xdr:to>
    <xdr:sp>
      <xdr:nvSpPr>
        <xdr:cNvPr id="11" name="Line 16"/>
        <xdr:cNvSpPr>
          <a:spLocks/>
        </xdr:cNvSpPr>
      </xdr:nvSpPr>
      <xdr:spPr>
        <a:xfrm flipH="1" flipV="1">
          <a:off x="9525" y="101984175"/>
          <a:ext cx="10763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586</xdr:row>
      <xdr:rowOff>0</xdr:rowOff>
    </xdr:from>
    <xdr:to>
      <xdr:col>6</xdr:col>
      <xdr:colOff>0</xdr:colOff>
      <xdr:row>588</xdr:row>
      <xdr:rowOff>0</xdr:rowOff>
    </xdr:to>
    <xdr:sp>
      <xdr:nvSpPr>
        <xdr:cNvPr id="12" name="Line 17"/>
        <xdr:cNvSpPr>
          <a:spLocks/>
        </xdr:cNvSpPr>
      </xdr:nvSpPr>
      <xdr:spPr>
        <a:xfrm flipH="1" flipV="1">
          <a:off x="0" y="112318800"/>
          <a:ext cx="13144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604</xdr:row>
      <xdr:rowOff>0</xdr:rowOff>
    </xdr:from>
    <xdr:to>
      <xdr:col>6</xdr:col>
      <xdr:colOff>0</xdr:colOff>
      <xdr:row>606</xdr:row>
      <xdr:rowOff>0</xdr:rowOff>
    </xdr:to>
    <xdr:sp>
      <xdr:nvSpPr>
        <xdr:cNvPr id="13" name="Line 18"/>
        <xdr:cNvSpPr>
          <a:spLocks/>
        </xdr:cNvSpPr>
      </xdr:nvSpPr>
      <xdr:spPr>
        <a:xfrm flipH="1" flipV="1">
          <a:off x="9525" y="117376575"/>
          <a:ext cx="13049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669</xdr:row>
      <xdr:rowOff>9525</xdr:rowOff>
    </xdr:from>
    <xdr:to>
      <xdr:col>6</xdr:col>
      <xdr:colOff>0</xdr:colOff>
      <xdr:row>673</xdr:row>
      <xdr:rowOff>0</xdr:rowOff>
    </xdr:to>
    <xdr:sp>
      <xdr:nvSpPr>
        <xdr:cNvPr id="14" name="Line 19"/>
        <xdr:cNvSpPr>
          <a:spLocks/>
        </xdr:cNvSpPr>
      </xdr:nvSpPr>
      <xdr:spPr>
        <a:xfrm flipH="1" flipV="1">
          <a:off x="219075" y="132159375"/>
          <a:ext cx="109537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709</xdr:row>
      <xdr:rowOff>0</xdr:rowOff>
    </xdr:from>
    <xdr:to>
      <xdr:col>29</xdr:col>
      <xdr:colOff>0</xdr:colOff>
      <xdr:row>713</xdr:row>
      <xdr:rowOff>0</xdr:rowOff>
    </xdr:to>
    <xdr:sp>
      <xdr:nvSpPr>
        <xdr:cNvPr id="15" name="Line 20"/>
        <xdr:cNvSpPr>
          <a:spLocks/>
        </xdr:cNvSpPr>
      </xdr:nvSpPr>
      <xdr:spPr>
        <a:xfrm flipV="1">
          <a:off x="5257800" y="142036800"/>
          <a:ext cx="10953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944</xdr:row>
      <xdr:rowOff>0</xdr:rowOff>
    </xdr:from>
    <xdr:to>
      <xdr:col>10</xdr:col>
      <xdr:colOff>0</xdr:colOff>
      <xdr:row>946</xdr:row>
      <xdr:rowOff>0</xdr:rowOff>
    </xdr:to>
    <xdr:sp>
      <xdr:nvSpPr>
        <xdr:cNvPr id="16" name="Line 21"/>
        <xdr:cNvSpPr>
          <a:spLocks/>
        </xdr:cNvSpPr>
      </xdr:nvSpPr>
      <xdr:spPr>
        <a:xfrm flipH="1" flipV="1">
          <a:off x="9525" y="202453875"/>
          <a:ext cx="21812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655</xdr:row>
      <xdr:rowOff>9525</xdr:rowOff>
    </xdr:from>
    <xdr:to>
      <xdr:col>6</xdr:col>
      <xdr:colOff>0</xdr:colOff>
      <xdr:row>656</xdr:row>
      <xdr:rowOff>180975</xdr:rowOff>
    </xdr:to>
    <xdr:sp>
      <xdr:nvSpPr>
        <xdr:cNvPr id="17" name="AutoShape 22"/>
        <xdr:cNvSpPr>
          <a:spLocks/>
        </xdr:cNvSpPr>
      </xdr:nvSpPr>
      <xdr:spPr>
        <a:xfrm>
          <a:off x="19050" y="129244725"/>
          <a:ext cx="1295400" cy="361950"/>
        </a:xfrm>
        <a:custGeom>
          <a:pathLst>
            <a:path h="38" w="136">
              <a:moveTo>
                <a:pt x="0" y="0"/>
              </a:moveTo>
              <a:lnTo>
                <a:pt x="136" y="3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621</xdr:row>
      <xdr:rowOff>19050</xdr:rowOff>
    </xdr:from>
    <xdr:to>
      <xdr:col>11</xdr:col>
      <xdr:colOff>0</xdr:colOff>
      <xdr:row>623</xdr:row>
      <xdr:rowOff>0</xdr:rowOff>
    </xdr:to>
    <xdr:sp>
      <xdr:nvSpPr>
        <xdr:cNvPr id="18" name="Line 31"/>
        <xdr:cNvSpPr>
          <a:spLocks/>
        </xdr:cNvSpPr>
      </xdr:nvSpPr>
      <xdr:spPr>
        <a:xfrm flipH="1" flipV="1">
          <a:off x="0" y="122091450"/>
          <a:ext cx="24098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808</xdr:row>
      <xdr:rowOff>0</xdr:rowOff>
    </xdr:from>
    <xdr:to>
      <xdr:col>6</xdr:col>
      <xdr:colOff>0</xdr:colOff>
      <xdr:row>810</xdr:row>
      <xdr:rowOff>0</xdr:rowOff>
    </xdr:to>
    <xdr:sp>
      <xdr:nvSpPr>
        <xdr:cNvPr id="19" name="Line 32"/>
        <xdr:cNvSpPr>
          <a:spLocks/>
        </xdr:cNvSpPr>
      </xdr:nvSpPr>
      <xdr:spPr>
        <a:xfrm flipH="1" flipV="1">
          <a:off x="0" y="171907200"/>
          <a:ext cx="13144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639</xdr:row>
      <xdr:rowOff>9525</xdr:rowOff>
    </xdr:from>
    <xdr:to>
      <xdr:col>6</xdr:col>
      <xdr:colOff>0</xdr:colOff>
      <xdr:row>641</xdr:row>
      <xdr:rowOff>0</xdr:rowOff>
    </xdr:to>
    <xdr:sp>
      <xdr:nvSpPr>
        <xdr:cNvPr id="20" name="Line 33"/>
        <xdr:cNvSpPr>
          <a:spLocks/>
        </xdr:cNvSpPr>
      </xdr:nvSpPr>
      <xdr:spPr>
        <a:xfrm flipH="1" flipV="1">
          <a:off x="0" y="125777625"/>
          <a:ext cx="13144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353</xdr:row>
      <xdr:rowOff>9525</xdr:rowOff>
    </xdr:from>
    <xdr:to>
      <xdr:col>29</xdr:col>
      <xdr:colOff>209550</xdr:colOff>
      <xdr:row>354</xdr:row>
      <xdr:rowOff>142875</xdr:rowOff>
    </xdr:to>
    <xdr:sp>
      <xdr:nvSpPr>
        <xdr:cNvPr id="21" name="Line 34"/>
        <xdr:cNvSpPr>
          <a:spLocks/>
        </xdr:cNvSpPr>
      </xdr:nvSpPr>
      <xdr:spPr>
        <a:xfrm flipV="1">
          <a:off x="5257800" y="61055250"/>
          <a:ext cx="13049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29</xdr:col>
      <xdr:colOff>114300</xdr:colOff>
      <xdr:row>24</xdr:row>
      <xdr:rowOff>133350</xdr:rowOff>
    </xdr:to>
    <xdr:pic>
      <xdr:nvPicPr>
        <xdr:cNvPr id="22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67475" cy="470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24</xdr:row>
      <xdr:rowOff>171450</xdr:rowOff>
    </xdr:from>
    <xdr:to>
      <xdr:col>29</xdr:col>
      <xdr:colOff>142875</xdr:colOff>
      <xdr:row>52</xdr:row>
      <xdr:rowOff>95250</xdr:rowOff>
    </xdr:to>
    <xdr:pic>
      <xdr:nvPicPr>
        <xdr:cNvPr id="23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4743450"/>
          <a:ext cx="6467475" cy="525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64;&#12521;&#12501;\&#24180;&#40802;&#21029;&#20154;&#21475;&#27083;&#25104;&#27604;&#12398;&#25512;&#3122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916\&#12487;&#12473;&#12463;&#12488;&#12483;&#12503;\Book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年少人口</v>
          </cell>
          <cell r="C2" t="str">
            <v>生産年齢人口</v>
          </cell>
          <cell r="D2" t="str">
            <v>老年人口</v>
          </cell>
        </row>
        <row r="3">
          <cell r="A3" t="str">
            <v>昭和５５年</v>
          </cell>
          <cell r="B3">
            <v>28.116230419919386</v>
          </cell>
          <cell r="C3">
            <v>64.0466350323996</v>
          </cell>
          <cell r="D3">
            <v>7.832032246543191</v>
          </cell>
        </row>
        <row r="4">
          <cell r="A4" t="str">
            <v>昭和６０年</v>
          </cell>
          <cell r="B4">
            <v>25.42674013268863</v>
          </cell>
          <cell r="C4">
            <v>66.1419093669178</v>
          </cell>
          <cell r="D4">
            <v>8.431350500393568</v>
          </cell>
        </row>
        <row r="5">
          <cell r="A5" t="str">
            <v>平成２年</v>
          </cell>
          <cell r="B5">
            <v>18.47890549908996</v>
          </cell>
          <cell r="C5">
            <v>71.57406081923966</v>
          </cell>
          <cell r="D5">
            <v>9.503261825395203</v>
          </cell>
        </row>
        <row r="6">
          <cell r="A6" t="str">
            <v>平成７年</v>
          </cell>
          <cell r="B6">
            <v>14.400452488687781</v>
          </cell>
          <cell r="C6">
            <v>74.57202111613877</v>
          </cell>
          <cell r="D6">
            <v>11.010558069381599</v>
          </cell>
        </row>
        <row r="7">
          <cell r="A7" t="str">
            <v>平成１２年</v>
          </cell>
          <cell r="B7">
            <v>13.75866525672659</v>
          </cell>
          <cell r="C7">
            <v>73.35548953455192</v>
          </cell>
          <cell r="D7">
            <v>12.882488208536852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世帯数</v>
          </cell>
          <cell r="C1" t="str">
            <v>一世帯あたり人員</v>
          </cell>
        </row>
        <row r="2">
          <cell r="A2" t="str">
            <v>昭和５５年</v>
          </cell>
          <cell r="B2">
            <v>10472</v>
          </cell>
          <cell r="C2">
            <v>3.74</v>
          </cell>
        </row>
        <row r="3">
          <cell r="A3" t="str">
            <v>昭和６０年</v>
          </cell>
          <cell r="B3">
            <v>11953</v>
          </cell>
          <cell r="C3">
            <v>3.72</v>
          </cell>
        </row>
        <row r="4">
          <cell r="A4" t="str">
            <v>平成２年</v>
          </cell>
          <cell r="B4">
            <v>15136</v>
          </cell>
          <cell r="C4">
            <v>3.23</v>
          </cell>
        </row>
        <row r="5">
          <cell r="A5" t="str">
            <v>平成７年</v>
          </cell>
          <cell r="B5">
            <v>18331</v>
          </cell>
          <cell r="C5">
            <v>2.85</v>
          </cell>
        </row>
        <row r="6">
          <cell r="A6" t="str">
            <v>平成１２年</v>
          </cell>
          <cell r="B6">
            <v>22409</v>
          </cell>
          <cell r="C6">
            <v>2.62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54:AW968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36" width="2.875" style="28" customWidth="1"/>
    <col min="37" max="37" width="3.00390625" style="28" customWidth="1"/>
    <col min="38" max="16384" width="2.875" style="28" customWidth="1"/>
  </cols>
  <sheetData>
    <row r="54" spans="1:33" s="25" customFormat="1" ht="15" customHeight="1">
      <c r="A54" s="363" t="s">
        <v>227</v>
      </c>
      <c r="B54" s="363"/>
      <c r="C54" s="363"/>
      <c r="D54" s="363"/>
      <c r="E54" s="363"/>
      <c r="F54" s="363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63"/>
      <c r="R54" s="363"/>
      <c r="S54" s="363"/>
      <c r="T54" s="363"/>
      <c r="U54" s="363"/>
      <c r="V54" s="363"/>
      <c r="W54" s="363"/>
      <c r="X54" s="363"/>
      <c r="Y54" s="363"/>
      <c r="Z54" s="363"/>
      <c r="AA54" s="363"/>
      <c r="AB54" s="363"/>
      <c r="AC54" s="363"/>
      <c r="AD54" s="363"/>
      <c r="AE54" s="26"/>
      <c r="AF54" s="26"/>
      <c r="AG54" s="26"/>
    </row>
    <row r="55" spans="1:33" s="25" customFormat="1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26"/>
      <c r="AF55" s="26"/>
      <c r="AG55" s="26"/>
    </row>
    <row r="56" spans="1:30" ht="15" customHeight="1">
      <c r="A56" s="111" t="s">
        <v>371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</row>
    <row r="57" spans="1:30" ht="15" customHeight="1">
      <c r="A57" s="46"/>
      <c r="B57" s="25" t="s">
        <v>207</v>
      </c>
      <c r="W57" s="192"/>
      <c r="X57" s="192"/>
      <c r="Y57" s="192"/>
      <c r="Z57" s="192"/>
      <c r="AA57" s="192"/>
      <c r="AB57" s="192"/>
      <c r="AC57" s="192"/>
      <c r="AD57" s="192"/>
    </row>
    <row r="58" spans="1:31" ht="15" customHeight="1">
      <c r="A58" s="209" t="s">
        <v>492</v>
      </c>
      <c r="B58" s="210"/>
      <c r="C58" s="210"/>
      <c r="D58" s="210"/>
      <c r="E58" s="210"/>
      <c r="F58" s="238" t="s">
        <v>135</v>
      </c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166" t="s">
        <v>228</v>
      </c>
      <c r="S58" s="166"/>
      <c r="T58" s="166"/>
      <c r="U58" s="167"/>
      <c r="V58" s="165" t="s">
        <v>459</v>
      </c>
      <c r="W58" s="166"/>
      <c r="X58" s="167"/>
      <c r="Y58" s="465" t="s">
        <v>271</v>
      </c>
      <c r="Z58" s="465"/>
      <c r="AA58" s="465"/>
      <c r="AB58" s="467" t="s">
        <v>208</v>
      </c>
      <c r="AC58" s="468"/>
      <c r="AD58" s="469"/>
      <c r="AE58" s="1"/>
    </row>
    <row r="59" spans="1:31" ht="15" customHeight="1">
      <c r="A59" s="27"/>
      <c r="B59" s="1"/>
      <c r="C59" s="1"/>
      <c r="D59" s="1"/>
      <c r="E59" s="1"/>
      <c r="F59" s="238" t="s">
        <v>586</v>
      </c>
      <c r="G59" s="238"/>
      <c r="H59" s="238"/>
      <c r="I59" s="238"/>
      <c r="J59" s="238" t="s">
        <v>359</v>
      </c>
      <c r="K59" s="238"/>
      <c r="L59" s="238"/>
      <c r="M59" s="238"/>
      <c r="N59" s="238" t="s">
        <v>360</v>
      </c>
      <c r="O59" s="238"/>
      <c r="P59" s="238"/>
      <c r="Q59" s="238"/>
      <c r="R59" s="192"/>
      <c r="S59" s="192"/>
      <c r="T59" s="192"/>
      <c r="U59" s="193"/>
      <c r="V59" s="191"/>
      <c r="W59" s="192"/>
      <c r="X59" s="193"/>
      <c r="Y59" s="466"/>
      <c r="Z59" s="466"/>
      <c r="AA59" s="466"/>
      <c r="AB59" s="470"/>
      <c r="AC59" s="471"/>
      <c r="AD59" s="472"/>
      <c r="AE59" s="1"/>
    </row>
    <row r="60" spans="1:31" ht="15" customHeight="1">
      <c r="A60" s="311" t="s">
        <v>507</v>
      </c>
      <c r="B60" s="312"/>
      <c r="C60" s="312"/>
      <c r="D60" s="312"/>
      <c r="E60" s="312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62" t="s">
        <v>361</v>
      </c>
      <c r="S60" s="262"/>
      <c r="T60" s="262"/>
      <c r="U60" s="263"/>
      <c r="V60" s="153" t="s">
        <v>362</v>
      </c>
      <c r="W60" s="154"/>
      <c r="X60" s="155"/>
      <c r="Y60" s="464" t="s">
        <v>430</v>
      </c>
      <c r="Z60" s="464"/>
      <c r="AA60" s="464"/>
      <c r="AB60" s="473"/>
      <c r="AC60" s="474"/>
      <c r="AD60" s="475"/>
      <c r="AE60" s="1"/>
    </row>
    <row r="61" spans="1:31" ht="15" customHeight="1">
      <c r="A61" s="202" t="s">
        <v>10</v>
      </c>
      <c r="B61" s="310"/>
      <c r="C61" s="310"/>
      <c r="D61" s="310"/>
      <c r="E61" s="463"/>
      <c r="F61" s="198">
        <f>SUM(F62:I105)</f>
        <v>2644391</v>
      </c>
      <c r="G61" s="198"/>
      <c r="H61" s="198"/>
      <c r="I61" s="198"/>
      <c r="J61" s="195">
        <f>SUM(J62:M105)</f>
        <v>1278142</v>
      </c>
      <c r="K61" s="195"/>
      <c r="L61" s="195"/>
      <c r="M61" s="195"/>
      <c r="N61" s="195">
        <f>SUM(N62:Q105)</f>
        <v>1366249</v>
      </c>
      <c r="O61" s="195"/>
      <c r="P61" s="195"/>
      <c r="Q61" s="195"/>
      <c r="R61" s="195">
        <f>SUM(R62:U105)</f>
        <v>1026724</v>
      </c>
      <c r="S61" s="195"/>
      <c r="T61" s="195"/>
      <c r="U61" s="195"/>
      <c r="V61" s="456">
        <v>573.3</v>
      </c>
      <c r="W61" s="456"/>
      <c r="X61" s="456"/>
      <c r="Y61" s="457">
        <v>2.55</v>
      </c>
      <c r="Z61" s="457"/>
      <c r="AA61" s="457"/>
      <c r="AB61" s="196">
        <v>0.6</v>
      </c>
      <c r="AC61" s="196"/>
      <c r="AD61" s="197"/>
      <c r="AE61" s="1"/>
    </row>
    <row r="62" spans="1:31" ht="15" customHeight="1">
      <c r="A62" s="27"/>
      <c r="B62" s="225" t="s">
        <v>224</v>
      </c>
      <c r="C62" s="225"/>
      <c r="D62" s="225"/>
      <c r="E62" s="359"/>
      <c r="F62" s="198">
        <v>1467785</v>
      </c>
      <c r="G62" s="198"/>
      <c r="H62" s="198"/>
      <c r="I62" s="198"/>
      <c r="J62" s="195">
        <v>704281</v>
      </c>
      <c r="K62" s="195"/>
      <c r="L62" s="195"/>
      <c r="M62" s="195"/>
      <c r="N62" s="195">
        <f aca="true" t="shared" si="0" ref="N62:N105">F62-J62</f>
        <v>763504</v>
      </c>
      <c r="O62" s="195"/>
      <c r="P62" s="195"/>
      <c r="Q62" s="195"/>
      <c r="R62" s="195">
        <v>620327</v>
      </c>
      <c r="S62" s="195"/>
      <c r="T62" s="195"/>
      <c r="U62" s="195"/>
      <c r="V62" s="456">
        <v>2405.3</v>
      </c>
      <c r="W62" s="456"/>
      <c r="X62" s="456"/>
      <c r="Y62" s="457">
        <v>2.34</v>
      </c>
      <c r="Z62" s="457"/>
      <c r="AA62" s="457"/>
      <c r="AB62" s="196">
        <v>0.3</v>
      </c>
      <c r="AC62" s="196"/>
      <c r="AD62" s="197"/>
      <c r="AE62" s="16"/>
    </row>
    <row r="63" spans="1:31" ht="15" customHeight="1">
      <c r="A63" s="27"/>
      <c r="B63" s="225" t="s">
        <v>225</v>
      </c>
      <c r="C63" s="225"/>
      <c r="D63" s="225"/>
      <c r="E63" s="359"/>
      <c r="F63" s="198">
        <v>68098</v>
      </c>
      <c r="G63" s="198"/>
      <c r="H63" s="198"/>
      <c r="I63" s="198"/>
      <c r="J63" s="195">
        <v>33408</v>
      </c>
      <c r="K63" s="195"/>
      <c r="L63" s="195"/>
      <c r="M63" s="195"/>
      <c r="N63" s="195">
        <f t="shared" si="0"/>
        <v>34690</v>
      </c>
      <c r="O63" s="195"/>
      <c r="P63" s="195"/>
      <c r="Q63" s="195"/>
      <c r="R63" s="195">
        <v>24712</v>
      </c>
      <c r="S63" s="195"/>
      <c r="T63" s="195"/>
      <c r="U63" s="195"/>
      <c r="V63" s="456">
        <v>257.7</v>
      </c>
      <c r="W63" s="456"/>
      <c r="X63" s="456"/>
      <c r="Y63" s="457">
        <v>2.68</v>
      </c>
      <c r="Z63" s="457"/>
      <c r="AA63" s="457"/>
      <c r="AB63" s="196">
        <v>2</v>
      </c>
      <c r="AC63" s="196"/>
      <c r="AD63" s="197"/>
      <c r="AE63" s="16"/>
    </row>
    <row r="64" spans="1:31" ht="15" customHeight="1">
      <c r="A64" s="27"/>
      <c r="B64" s="225" t="s">
        <v>226</v>
      </c>
      <c r="C64" s="225"/>
      <c r="D64" s="225"/>
      <c r="E64" s="359"/>
      <c r="F64" s="198">
        <v>94050</v>
      </c>
      <c r="G64" s="198"/>
      <c r="H64" s="198"/>
      <c r="I64" s="198"/>
      <c r="J64" s="195">
        <v>46706</v>
      </c>
      <c r="K64" s="195"/>
      <c r="L64" s="195"/>
      <c r="M64" s="195"/>
      <c r="N64" s="195">
        <f t="shared" si="0"/>
        <v>47344</v>
      </c>
      <c r="O64" s="195"/>
      <c r="P64" s="195"/>
      <c r="Q64" s="195"/>
      <c r="R64" s="195">
        <v>34433</v>
      </c>
      <c r="S64" s="195"/>
      <c r="T64" s="195"/>
      <c r="U64" s="195"/>
      <c r="V64" s="456">
        <v>274.9</v>
      </c>
      <c r="W64" s="456"/>
      <c r="X64" s="456"/>
      <c r="Y64" s="457">
        <v>2.66</v>
      </c>
      <c r="Z64" s="457"/>
      <c r="AA64" s="457"/>
      <c r="AB64" s="196">
        <v>-0.8</v>
      </c>
      <c r="AC64" s="196"/>
      <c r="AD64" s="197"/>
      <c r="AE64" s="16"/>
    </row>
    <row r="65" spans="1:31" ht="15" customHeight="1">
      <c r="A65" s="27"/>
      <c r="B65" s="225" t="s">
        <v>33</v>
      </c>
      <c r="C65" s="225"/>
      <c r="D65" s="225"/>
      <c r="E65" s="359"/>
      <c r="F65" s="198">
        <v>38881</v>
      </c>
      <c r="G65" s="198"/>
      <c r="H65" s="198"/>
      <c r="I65" s="198"/>
      <c r="J65" s="195">
        <v>18548</v>
      </c>
      <c r="K65" s="195"/>
      <c r="L65" s="195"/>
      <c r="M65" s="195"/>
      <c r="N65" s="195">
        <f t="shared" si="0"/>
        <v>20333</v>
      </c>
      <c r="O65" s="195"/>
      <c r="P65" s="195"/>
      <c r="Q65" s="195"/>
      <c r="R65" s="195">
        <v>13884</v>
      </c>
      <c r="S65" s="195"/>
      <c r="T65" s="195"/>
      <c r="U65" s="195"/>
      <c r="V65" s="456">
        <v>112</v>
      </c>
      <c r="W65" s="456"/>
      <c r="X65" s="456"/>
      <c r="Y65" s="457">
        <v>2.76</v>
      </c>
      <c r="Z65" s="457"/>
      <c r="AA65" s="457"/>
      <c r="AB65" s="196">
        <v>-2.8</v>
      </c>
      <c r="AC65" s="196"/>
      <c r="AD65" s="197"/>
      <c r="AE65" s="16"/>
    </row>
    <row r="66" spans="1:31" ht="15" customHeight="1">
      <c r="A66" s="27"/>
      <c r="B66" s="225" t="s">
        <v>113</v>
      </c>
      <c r="C66" s="225"/>
      <c r="D66" s="225"/>
      <c r="E66" s="359"/>
      <c r="F66" s="198">
        <v>189112</v>
      </c>
      <c r="G66" s="198"/>
      <c r="H66" s="198"/>
      <c r="I66" s="198"/>
      <c r="J66" s="195">
        <v>92777</v>
      </c>
      <c r="K66" s="195"/>
      <c r="L66" s="195"/>
      <c r="M66" s="195"/>
      <c r="N66" s="195">
        <f t="shared" si="0"/>
        <v>96335</v>
      </c>
      <c r="O66" s="195"/>
      <c r="P66" s="195"/>
      <c r="Q66" s="195"/>
      <c r="R66" s="195">
        <v>66373</v>
      </c>
      <c r="S66" s="195"/>
      <c r="T66" s="195"/>
      <c r="U66" s="195"/>
      <c r="V66" s="456">
        <v>2799.6</v>
      </c>
      <c r="W66" s="456"/>
      <c r="X66" s="456"/>
      <c r="Y66" s="457">
        <v>2.81</v>
      </c>
      <c r="Z66" s="457"/>
      <c r="AA66" s="457"/>
      <c r="AB66" s="196">
        <v>2.3</v>
      </c>
      <c r="AC66" s="196"/>
      <c r="AD66" s="197"/>
      <c r="AE66" s="16"/>
    </row>
    <row r="67" spans="1:31" ht="15" customHeight="1">
      <c r="A67" s="27"/>
      <c r="B67" s="225" t="s">
        <v>114</v>
      </c>
      <c r="C67" s="225"/>
      <c r="D67" s="225"/>
      <c r="E67" s="359"/>
      <c r="F67" s="198">
        <v>23276</v>
      </c>
      <c r="G67" s="198"/>
      <c r="H67" s="198"/>
      <c r="I67" s="198"/>
      <c r="J67" s="195">
        <v>10974</v>
      </c>
      <c r="K67" s="195"/>
      <c r="L67" s="195"/>
      <c r="M67" s="195"/>
      <c r="N67" s="195">
        <f t="shared" si="0"/>
        <v>12302</v>
      </c>
      <c r="O67" s="195"/>
      <c r="P67" s="195"/>
      <c r="Q67" s="195"/>
      <c r="R67" s="195">
        <v>8706</v>
      </c>
      <c r="S67" s="195"/>
      <c r="T67" s="195"/>
      <c r="U67" s="195"/>
      <c r="V67" s="456">
        <v>137.5</v>
      </c>
      <c r="W67" s="456"/>
      <c r="X67" s="456"/>
      <c r="Y67" s="457">
        <v>2.66</v>
      </c>
      <c r="Z67" s="457"/>
      <c r="AA67" s="457"/>
      <c r="AB67" s="196">
        <v>-6.7</v>
      </c>
      <c r="AC67" s="196"/>
      <c r="AD67" s="197"/>
      <c r="AE67" s="16"/>
    </row>
    <row r="68" spans="1:31" ht="15" customHeight="1">
      <c r="A68" s="27"/>
      <c r="B68" s="225" t="s">
        <v>115</v>
      </c>
      <c r="C68" s="225"/>
      <c r="D68" s="225"/>
      <c r="E68" s="359"/>
      <c r="F68" s="198">
        <v>94555</v>
      </c>
      <c r="G68" s="198"/>
      <c r="H68" s="198"/>
      <c r="I68" s="198"/>
      <c r="J68" s="195">
        <v>46411</v>
      </c>
      <c r="K68" s="195"/>
      <c r="L68" s="195"/>
      <c r="M68" s="195"/>
      <c r="N68" s="195">
        <f t="shared" si="0"/>
        <v>48144</v>
      </c>
      <c r="O68" s="195"/>
      <c r="P68" s="195"/>
      <c r="Q68" s="195"/>
      <c r="R68" s="195">
        <v>30625</v>
      </c>
      <c r="S68" s="195"/>
      <c r="T68" s="195"/>
      <c r="U68" s="195"/>
      <c r="V68" s="456">
        <v>420.4</v>
      </c>
      <c r="W68" s="456"/>
      <c r="X68" s="456"/>
      <c r="Y68" s="457">
        <v>3.06</v>
      </c>
      <c r="Z68" s="457"/>
      <c r="AA68" s="457"/>
      <c r="AB68" s="196">
        <v>2.3</v>
      </c>
      <c r="AC68" s="196"/>
      <c r="AD68" s="197"/>
      <c r="AE68" s="16"/>
    </row>
    <row r="69" spans="1:31" ht="15" customHeight="1">
      <c r="A69" s="27"/>
      <c r="B69" s="225" t="s">
        <v>116</v>
      </c>
      <c r="C69" s="225"/>
      <c r="D69" s="225"/>
      <c r="E69" s="359"/>
      <c r="F69" s="198">
        <v>84346</v>
      </c>
      <c r="G69" s="198"/>
      <c r="H69" s="198"/>
      <c r="I69" s="198"/>
      <c r="J69" s="195">
        <v>41013</v>
      </c>
      <c r="K69" s="195"/>
      <c r="L69" s="195"/>
      <c r="M69" s="195"/>
      <c r="N69" s="195">
        <f t="shared" si="0"/>
        <v>43333</v>
      </c>
      <c r="O69" s="195"/>
      <c r="P69" s="195"/>
      <c r="Q69" s="195"/>
      <c r="R69" s="195">
        <v>28333</v>
      </c>
      <c r="S69" s="195"/>
      <c r="T69" s="195"/>
      <c r="U69" s="195"/>
      <c r="V69" s="456">
        <v>2575.5</v>
      </c>
      <c r="W69" s="456"/>
      <c r="X69" s="456"/>
      <c r="Y69" s="457">
        <v>2.93</v>
      </c>
      <c r="Z69" s="457"/>
      <c r="AA69" s="457"/>
      <c r="AB69" s="196">
        <v>-1.2</v>
      </c>
      <c r="AC69" s="196"/>
      <c r="AD69" s="197"/>
      <c r="AE69" s="16"/>
    </row>
    <row r="70" spans="1:31" ht="15" customHeight="1">
      <c r="A70" s="27"/>
      <c r="B70" s="225" t="s">
        <v>117</v>
      </c>
      <c r="C70" s="225"/>
      <c r="D70" s="225"/>
      <c r="E70" s="359"/>
      <c r="F70" s="198">
        <v>53425</v>
      </c>
      <c r="G70" s="198"/>
      <c r="H70" s="198"/>
      <c r="I70" s="198"/>
      <c r="J70" s="195">
        <v>25962</v>
      </c>
      <c r="K70" s="195"/>
      <c r="L70" s="195"/>
      <c r="M70" s="195"/>
      <c r="N70" s="195">
        <f t="shared" si="0"/>
        <v>27463</v>
      </c>
      <c r="O70" s="195"/>
      <c r="P70" s="195"/>
      <c r="Q70" s="195"/>
      <c r="R70" s="195">
        <v>19456</v>
      </c>
      <c r="S70" s="195"/>
      <c r="T70" s="195"/>
      <c r="U70" s="195"/>
      <c r="V70" s="456">
        <v>6965.4</v>
      </c>
      <c r="W70" s="456"/>
      <c r="X70" s="456"/>
      <c r="Y70" s="457">
        <v>2.73</v>
      </c>
      <c r="Z70" s="457"/>
      <c r="AA70" s="457"/>
      <c r="AB70" s="196">
        <v>0.3</v>
      </c>
      <c r="AC70" s="196"/>
      <c r="AD70" s="197"/>
      <c r="AE70" s="16"/>
    </row>
    <row r="71" spans="1:31" ht="15" customHeight="1">
      <c r="A71" s="27"/>
      <c r="B71" s="225" t="s">
        <v>118</v>
      </c>
      <c r="C71" s="225"/>
      <c r="D71" s="225"/>
      <c r="E71" s="359"/>
      <c r="F71" s="198">
        <v>77846</v>
      </c>
      <c r="G71" s="198"/>
      <c r="H71" s="198"/>
      <c r="I71" s="198"/>
      <c r="J71" s="195">
        <v>38212</v>
      </c>
      <c r="K71" s="195"/>
      <c r="L71" s="195"/>
      <c r="M71" s="195"/>
      <c r="N71" s="195">
        <f t="shared" si="0"/>
        <v>39634</v>
      </c>
      <c r="O71" s="195"/>
      <c r="P71" s="195"/>
      <c r="Q71" s="195"/>
      <c r="R71" s="195">
        <v>29126</v>
      </c>
      <c r="S71" s="195"/>
      <c r="T71" s="195"/>
      <c r="U71" s="195"/>
      <c r="V71" s="456">
        <v>4058.7</v>
      </c>
      <c r="W71" s="456"/>
      <c r="X71" s="456"/>
      <c r="Y71" s="457">
        <v>2.64</v>
      </c>
      <c r="Z71" s="457"/>
      <c r="AA71" s="457"/>
      <c r="AB71" s="196">
        <v>-1.1</v>
      </c>
      <c r="AC71" s="196"/>
      <c r="AD71" s="197"/>
      <c r="AE71" s="16"/>
    </row>
    <row r="72" spans="1:31" ht="15" customHeight="1">
      <c r="A72" s="27"/>
      <c r="B72" s="225" t="s">
        <v>145</v>
      </c>
      <c r="C72" s="225"/>
      <c r="D72" s="225"/>
      <c r="E72" s="359"/>
      <c r="F72" s="198">
        <v>73682</v>
      </c>
      <c r="G72" s="198"/>
      <c r="H72" s="198"/>
      <c r="I72" s="198"/>
      <c r="J72" s="195">
        <v>36199</v>
      </c>
      <c r="K72" s="195"/>
      <c r="L72" s="195"/>
      <c r="M72" s="195"/>
      <c r="N72" s="195">
        <f t="shared" si="0"/>
        <v>37483</v>
      </c>
      <c r="O72" s="195"/>
      <c r="P72" s="195"/>
      <c r="Q72" s="195"/>
      <c r="R72" s="195">
        <v>26146</v>
      </c>
      <c r="S72" s="195"/>
      <c r="T72" s="195"/>
      <c r="U72" s="195"/>
      <c r="V72" s="456">
        <v>3022.2</v>
      </c>
      <c r="W72" s="456"/>
      <c r="X72" s="456"/>
      <c r="Y72" s="457">
        <v>2.81</v>
      </c>
      <c r="Z72" s="457"/>
      <c r="AA72" s="457"/>
      <c r="AB72" s="196">
        <v>-2.8</v>
      </c>
      <c r="AC72" s="196"/>
      <c r="AD72" s="197"/>
      <c r="AE72" s="16"/>
    </row>
    <row r="73" spans="1:31" ht="15" customHeight="1">
      <c r="A73" s="27"/>
      <c r="B73" s="225" t="s">
        <v>146</v>
      </c>
      <c r="C73" s="225"/>
      <c r="D73" s="225"/>
      <c r="E73" s="359"/>
      <c r="F73" s="198">
        <v>15736</v>
      </c>
      <c r="G73" s="198"/>
      <c r="H73" s="198"/>
      <c r="I73" s="198"/>
      <c r="J73" s="195">
        <v>7837</v>
      </c>
      <c r="K73" s="195"/>
      <c r="L73" s="195"/>
      <c r="M73" s="195"/>
      <c r="N73" s="195">
        <f t="shared" si="0"/>
        <v>7899</v>
      </c>
      <c r="O73" s="195"/>
      <c r="P73" s="195"/>
      <c r="Q73" s="195"/>
      <c r="R73" s="195">
        <v>5744</v>
      </c>
      <c r="S73" s="195"/>
      <c r="T73" s="195"/>
      <c r="U73" s="195"/>
      <c r="V73" s="456">
        <v>2635.8</v>
      </c>
      <c r="W73" s="456"/>
      <c r="X73" s="456"/>
      <c r="Y73" s="457">
        <v>2.73</v>
      </c>
      <c r="Z73" s="457"/>
      <c r="AA73" s="457"/>
      <c r="AB73" s="196">
        <v>-0.9</v>
      </c>
      <c r="AC73" s="196"/>
      <c r="AD73" s="197"/>
      <c r="AE73" s="16"/>
    </row>
    <row r="74" spans="1:31" ht="15" customHeight="1">
      <c r="A74" s="27"/>
      <c r="B74" s="225" t="s">
        <v>147</v>
      </c>
      <c r="C74" s="225"/>
      <c r="D74" s="225"/>
      <c r="E74" s="359"/>
      <c r="F74" s="198">
        <v>17080</v>
      </c>
      <c r="G74" s="198"/>
      <c r="H74" s="198"/>
      <c r="I74" s="198"/>
      <c r="J74" s="195">
        <v>8493</v>
      </c>
      <c r="K74" s="195"/>
      <c r="L74" s="195"/>
      <c r="M74" s="195"/>
      <c r="N74" s="195">
        <f t="shared" si="0"/>
        <v>8587</v>
      </c>
      <c r="O74" s="195"/>
      <c r="P74" s="195"/>
      <c r="Q74" s="195"/>
      <c r="R74" s="195">
        <v>5672</v>
      </c>
      <c r="S74" s="195"/>
      <c r="T74" s="195"/>
      <c r="U74" s="195"/>
      <c r="V74" s="456">
        <v>1232.3</v>
      </c>
      <c r="W74" s="456"/>
      <c r="X74" s="456"/>
      <c r="Y74" s="457">
        <v>3</v>
      </c>
      <c r="Z74" s="457"/>
      <c r="AA74" s="457"/>
      <c r="AB74" s="196">
        <v>-5.8</v>
      </c>
      <c r="AC74" s="196"/>
      <c r="AD74" s="197"/>
      <c r="AE74" s="16"/>
    </row>
    <row r="75" spans="1:31" ht="15" customHeight="1">
      <c r="A75" s="27"/>
      <c r="B75" s="225" t="s">
        <v>461</v>
      </c>
      <c r="C75" s="225"/>
      <c r="D75" s="225"/>
      <c r="E75" s="359"/>
      <c r="F75" s="198">
        <v>59577</v>
      </c>
      <c r="G75" s="198"/>
      <c r="H75" s="198"/>
      <c r="I75" s="198"/>
      <c r="J75" s="195">
        <v>29534</v>
      </c>
      <c r="K75" s="195"/>
      <c r="L75" s="195"/>
      <c r="M75" s="195"/>
      <c r="N75" s="195">
        <f t="shared" si="0"/>
        <v>30043</v>
      </c>
      <c r="O75" s="195"/>
      <c r="P75" s="195"/>
      <c r="Q75" s="195"/>
      <c r="R75" s="195">
        <v>22409</v>
      </c>
      <c r="S75" s="195"/>
      <c r="T75" s="195"/>
      <c r="U75" s="195"/>
      <c r="V75" s="461">
        <v>1387.4</v>
      </c>
      <c r="W75" s="461"/>
      <c r="X75" s="461"/>
      <c r="Y75" s="457">
        <v>2.62</v>
      </c>
      <c r="Z75" s="457"/>
      <c r="AA75" s="457"/>
      <c r="AB75" s="196">
        <v>12.3</v>
      </c>
      <c r="AC75" s="196"/>
      <c r="AD75" s="197"/>
      <c r="AE75" s="16"/>
    </row>
    <row r="76" spans="1:31" ht="15" customHeight="1">
      <c r="A76" s="27"/>
      <c r="B76" s="225" t="s">
        <v>120</v>
      </c>
      <c r="C76" s="225"/>
      <c r="D76" s="225"/>
      <c r="E76" s="359"/>
      <c r="F76" s="198">
        <v>9102</v>
      </c>
      <c r="G76" s="198"/>
      <c r="H76" s="198"/>
      <c r="I76" s="198"/>
      <c r="J76" s="195">
        <v>4494</v>
      </c>
      <c r="K76" s="195"/>
      <c r="L76" s="195"/>
      <c r="M76" s="195"/>
      <c r="N76" s="195">
        <f t="shared" si="0"/>
        <v>4608</v>
      </c>
      <c r="O76" s="195"/>
      <c r="P76" s="195"/>
      <c r="Q76" s="195"/>
      <c r="R76" s="195">
        <v>3084</v>
      </c>
      <c r="S76" s="195"/>
      <c r="T76" s="195"/>
      <c r="U76" s="195"/>
      <c r="V76" s="456">
        <v>505.4</v>
      </c>
      <c r="W76" s="456"/>
      <c r="X76" s="456"/>
      <c r="Y76" s="457">
        <f>F76/R76</f>
        <v>2.9513618677042803</v>
      </c>
      <c r="Z76" s="457"/>
      <c r="AA76" s="457"/>
      <c r="AB76" s="196">
        <v>-3.6</v>
      </c>
      <c r="AC76" s="196"/>
      <c r="AD76" s="197"/>
      <c r="AE76" s="5"/>
    </row>
    <row r="77" spans="1:31" ht="15" customHeight="1">
      <c r="A77" s="27"/>
      <c r="B77" s="427" t="s">
        <v>87</v>
      </c>
      <c r="C77" s="427"/>
      <c r="D77" s="427"/>
      <c r="E77" s="442"/>
      <c r="F77" s="198">
        <v>9840</v>
      </c>
      <c r="G77" s="198"/>
      <c r="H77" s="198"/>
      <c r="I77" s="198"/>
      <c r="J77" s="195">
        <v>4805</v>
      </c>
      <c r="K77" s="195"/>
      <c r="L77" s="195"/>
      <c r="M77" s="195"/>
      <c r="N77" s="195">
        <f t="shared" si="0"/>
        <v>5035</v>
      </c>
      <c r="O77" s="195"/>
      <c r="P77" s="195"/>
      <c r="Q77" s="195"/>
      <c r="R77" s="195">
        <v>2681</v>
      </c>
      <c r="S77" s="195"/>
      <c r="T77" s="195"/>
      <c r="U77" s="195"/>
      <c r="V77" s="456">
        <v>168.9</v>
      </c>
      <c r="W77" s="456"/>
      <c r="X77" s="456"/>
      <c r="Y77" s="457">
        <v>3.65</v>
      </c>
      <c r="Z77" s="457"/>
      <c r="AA77" s="457"/>
      <c r="AB77" s="196">
        <v>7.9</v>
      </c>
      <c r="AC77" s="196"/>
      <c r="AD77" s="197"/>
      <c r="AE77" s="16"/>
    </row>
    <row r="78" spans="1:31" ht="15" customHeight="1">
      <c r="A78" s="27"/>
      <c r="B78" s="225" t="s">
        <v>88</v>
      </c>
      <c r="C78" s="225"/>
      <c r="D78" s="225"/>
      <c r="E78" s="359"/>
      <c r="F78" s="198">
        <v>9122</v>
      </c>
      <c r="G78" s="198"/>
      <c r="H78" s="198"/>
      <c r="I78" s="198"/>
      <c r="J78" s="195">
        <v>4373</v>
      </c>
      <c r="K78" s="195"/>
      <c r="L78" s="195"/>
      <c r="M78" s="195"/>
      <c r="N78" s="195">
        <f t="shared" si="0"/>
        <v>4749</v>
      </c>
      <c r="O78" s="195"/>
      <c r="P78" s="195"/>
      <c r="Q78" s="195"/>
      <c r="R78" s="195">
        <v>2649</v>
      </c>
      <c r="S78" s="195"/>
      <c r="T78" s="195"/>
      <c r="U78" s="195"/>
      <c r="V78" s="456">
        <v>371.9</v>
      </c>
      <c r="W78" s="456"/>
      <c r="X78" s="456"/>
      <c r="Y78" s="457">
        <v>3.47</v>
      </c>
      <c r="Z78" s="457"/>
      <c r="AA78" s="457"/>
      <c r="AB78" s="196">
        <v>-1</v>
      </c>
      <c r="AC78" s="196"/>
      <c r="AD78" s="197"/>
      <c r="AE78" s="16"/>
    </row>
    <row r="79" spans="1:31" ht="15" customHeight="1">
      <c r="A79" s="27"/>
      <c r="B79" s="225" t="s">
        <v>89</v>
      </c>
      <c r="C79" s="225"/>
      <c r="D79" s="225"/>
      <c r="E79" s="359"/>
      <c r="F79" s="198">
        <v>33683</v>
      </c>
      <c r="G79" s="198"/>
      <c r="H79" s="198"/>
      <c r="I79" s="198"/>
      <c r="J79" s="195">
        <v>16367</v>
      </c>
      <c r="K79" s="195"/>
      <c r="L79" s="195"/>
      <c r="M79" s="195"/>
      <c r="N79" s="195">
        <f t="shared" si="0"/>
        <v>17316</v>
      </c>
      <c r="O79" s="195"/>
      <c r="P79" s="195"/>
      <c r="Q79" s="195"/>
      <c r="R79" s="195">
        <v>11190</v>
      </c>
      <c r="S79" s="195"/>
      <c r="T79" s="195"/>
      <c r="U79" s="195"/>
      <c r="V79" s="456">
        <v>1426</v>
      </c>
      <c r="W79" s="456"/>
      <c r="X79" s="456"/>
      <c r="Y79" s="457">
        <v>3.01</v>
      </c>
      <c r="Z79" s="457"/>
      <c r="AA79" s="457"/>
      <c r="AB79" s="196">
        <v>26.8</v>
      </c>
      <c r="AC79" s="196"/>
      <c r="AD79" s="197"/>
      <c r="AE79" s="16"/>
    </row>
    <row r="80" spans="1:31" ht="15" customHeight="1">
      <c r="A80" s="27"/>
      <c r="B80" s="225" t="s">
        <v>90</v>
      </c>
      <c r="C80" s="225"/>
      <c r="D80" s="225"/>
      <c r="E80" s="359"/>
      <c r="F80" s="198">
        <v>16004</v>
      </c>
      <c r="G80" s="198"/>
      <c r="H80" s="198"/>
      <c r="I80" s="198"/>
      <c r="J80" s="195">
        <v>7659</v>
      </c>
      <c r="K80" s="195"/>
      <c r="L80" s="195"/>
      <c r="M80" s="195"/>
      <c r="N80" s="195">
        <f t="shared" si="0"/>
        <v>8345</v>
      </c>
      <c r="O80" s="195"/>
      <c r="P80" s="195"/>
      <c r="Q80" s="195"/>
      <c r="R80" s="195">
        <v>4731</v>
      </c>
      <c r="S80" s="195"/>
      <c r="T80" s="195"/>
      <c r="U80" s="195"/>
      <c r="V80" s="456">
        <v>432.9</v>
      </c>
      <c r="W80" s="456"/>
      <c r="X80" s="456"/>
      <c r="Y80" s="457">
        <v>3.37</v>
      </c>
      <c r="Z80" s="457"/>
      <c r="AA80" s="457"/>
      <c r="AB80" s="196">
        <v>-4</v>
      </c>
      <c r="AC80" s="196"/>
      <c r="AD80" s="197"/>
      <c r="AE80" s="16"/>
    </row>
    <row r="81" spans="1:31" ht="15" customHeight="1">
      <c r="A81" s="27"/>
      <c r="B81" s="225" t="s">
        <v>91</v>
      </c>
      <c r="C81" s="225"/>
      <c r="D81" s="225"/>
      <c r="E81" s="359"/>
      <c r="F81" s="198">
        <v>2056</v>
      </c>
      <c r="G81" s="198"/>
      <c r="H81" s="198"/>
      <c r="I81" s="198"/>
      <c r="J81" s="195">
        <v>971</v>
      </c>
      <c r="K81" s="195"/>
      <c r="L81" s="195"/>
      <c r="M81" s="195"/>
      <c r="N81" s="195">
        <f t="shared" si="0"/>
        <v>1085</v>
      </c>
      <c r="O81" s="195"/>
      <c r="P81" s="195"/>
      <c r="Q81" s="195"/>
      <c r="R81" s="195">
        <v>672</v>
      </c>
      <c r="S81" s="195"/>
      <c r="T81" s="195"/>
      <c r="U81" s="195"/>
      <c r="V81" s="456">
        <v>87.2</v>
      </c>
      <c r="W81" s="456"/>
      <c r="X81" s="456"/>
      <c r="Y81" s="457">
        <v>3.06</v>
      </c>
      <c r="Z81" s="457"/>
      <c r="AA81" s="457"/>
      <c r="AB81" s="196">
        <v>-7.5</v>
      </c>
      <c r="AC81" s="196"/>
      <c r="AD81" s="197"/>
      <c r="AE81" s="16"/>
    </row>
    <row r="82" spans="1:31" ht="15" customHeight="1">
      <c r="A82" s="27"/>
      <c r="B82" s="225" t="s">
        <v>92</v>
      </c>
      <c r="C82" s="225"/>
      <c r="D82" s="225"/>
      <c r="E82" s="359"/>
      <c r="F82" s="198">
        <v>5457</v>
      </c>
      <c r="G82" s="198"/>
      <c r="H82" s="198"/>
      <c r="I82" s="198"/>
      <c r="J82" s="195">
        <v>2602</v>
      </c>
      <c r="K82" s="195"/>
      <c r="L82" s="195"/>
      <c r="M82" s="195"/>
      <c r="N82" s="195">
        <f t="shared" si="0"/>
        <v>2855</v>
      </c>
      <c r="O82" s="195"/>
      <c r="P82" s="195"/>
      <c r="Q82" s="195"/>
      <c r="R82" s="195">
        <v>1571</v>
      </c>
      <c r="S82" s="195"/>
      <c r="T82" s="195"/>
      <c r="U82" s="195"/>
      <c r="V82" s="456">
        <v>84.1</v>
      </c>
      <c r="W82" s="456"/>
      <c r="X82" s="456"/>
      <c r="Y82" s="457">
        <v>3.47</v>
      </c>
      <c r="Z82" s="457"/>
      <c r="AA82" s="457"/>
      <c r="AB82" s="196">
        <v>-7.8</v>
      </c>
      <c r="AC82" s="196"/>
      <c r="AD82" s="197"/>
      <c r="AE82" s="16"/>
    </row>
    <row r="83" spans="1:31" ht="15" customHeight="1">
      <c r="A83" s="27"/>
      <c r="B83" s="225" t="s">
        <v>399</v>
      </c>
      <c r="C83" s="225"/>
      <c r="D83" s="225"/>
      <c r="E83" s="359"/>
      <c r="F83" s="198">
        <v>26357</v>
      </c>
      <c r="G83" s="198"/>
      <c r="H83" s="198"/>
      <c r="I83" s="198"/>
      <c r="J83" s="195">
        <v>12816</v>
      </c>
      <c r="K83" s="195"/>
      <c r="L83" s="195"/>
      <c r="M83" s="195"/>
      <c r="N83" s="195">
        <f t="shared" si="0"/>
        <v>13541</v>
      </c>
      <c r="O83" s="195"/>
      <c r="P83" s="195"/>
      <c r="Q83" s="195"/>
      <c r="R83" s="195">
        <v>8307</v>
      </c>
      <c r="S83" s="195"/>
      <c r="T83" s="195"/>
      <c r="U83" s="195"/>
      <c r="V83" s="456">
        <v>1027.2</v>
      </c>
      <c r="W83" s="456"/>
      <c r="X83" s="456"/>
      <c r="Y83" s="457">
        <v>3.16</v>
      </c>
      <c r="Z83" s="457"/>
      <c r="AA83" s="457"/>
      <c r="AB83" s="196">
        <v>16.2</v>
      </c>
      <c r="AC83" s="196"/>
      <c r="AD83" s="197"/>
      <c r="AE83" s="16"/>
    </row>
    <row r="84" spans="1:31" ht="15" customHeight="1">
      <c r="A84" s="27"/>
      <c r="B84" s="225" t="s">
        <v>352</v>
      </c>
      <c r="C84" s="225"/>
      <c r="D84" s="225"/>
      <c r="E84" s="359"/>
      <c r="F84" s="198">
        <v>3784</v>
      </c>
      <c r="G84" s="198"/>
      <c r="H84" s="198"/>
      <c r="I84" s="198"/>
      <c r="J84" s="195">
        <v>1792</v>
      </c>
      <c r="K84" s="195"/>
      <c r="L84" s="195"/>
      <c r="M84" s="195"/>
      <c r="N84" s="195">
        <f t="shared" si="0"/>
        <v>1992</v>
      </c>
      <c r="O84" s="195"/>
      <c r="P84" s="195"/>
      <c r="Q84" s="195"/>
      <c r="R84" s="195">
        <v>1166</v>
      </c>
      <c r="S84" s="195"/>
      <c r="T84" s="195"/>
      <c r="U84" s="195"/>
      <c r="V84" s="456">
        <v>58.9</v>
      </c>
      <c r="W84" s="456"/>
      <c r="X84" s="456"/>
      <c r="Y84" s="457">
        <v>3.25</v>
      </c>
      <c r="Z84" s="457"/>
      <c r="AA84" s="457"/>
      <c r="AB84" s="196">
        <v>-6</v>
      </c>
      <c r="AC84" s="196"/>
      <c r="AD84" s="197"/>
      <c r="AE84" s="16"/>
    </row>
    <row r="85" spans="1:31" ht="15" customHeight="1">
      <c r="A85" s="27"/>
      <c r="B85" s="225" t="s">
        <v>353</v>
      </c>
      <c r="C85" s="225"/>
      <c r="D85" s="225"/>
      <c r="E85" s="359"/>
      <c r="F85" s="198">
        <v>6686</v>
      </c>
      <c r="G85" s="198"/>
      <c r="H85" s="198"/>
      <c r="I85" s="198"/>
      <c r="J85" s="195">
        <v>3231</v>
      </c>
      <c r="K85" s="195"/>
      <c r="L85" s="195"/>
      <c r="M85" s="195"/>
      <c r="N85" s="195">
        <f t="shared" si="0"/>
        <v>3455</v>
      </c>
      <c r="O85" s="195"/>
      <c r="P85" s="195"/>
      <c r="Q85" s="195"/>
      <c r="R85" s="195">
        <v>2146</v>
      </c>
      <c r="S85" s="195"/>
      <c r="T85" s="195"/>
      <c r="U85" s="195"/>
      <c r="V85" s="456">
        <v>30.7</v>
      </c>
      <c r="W85" s="456"/>
      <c r="X85" s="456"/>
      <c r="Y85" s="457">
        <v>3.04</v>
      </c>
      <c r="Z85" s="457"/>
      <c r="AA85" s="457"/>
      <c r="AB85" s="196">
        <v>-5.6</v>
      </c>
      <c r="AC85" s="196"/>
      <c r="AD85" s="197"/>
      <c r="AE85" s="16"/>
    </row>
    <row r="86" spans="1:31" ht="15" customHeight="1">
      <c r="A86" s="27"/>
      <c r="B86" s="225" t="s">
        <v>526</v>
      </c>
      <c r="C86" s="225"/>
      <c r="D86" s="225"/>
      <c r="E86" s="359"/>
      <c r="F86" s="198">
        <v>5231</v>
      </c>
      <c r="G86" s="198"/>
      <c r="H86" s="198"/>
      <c r="I86" s="198"/>
      <c r="J86" s="195">
        <v>2479</v>
      </c>
      <c r="K86" s="195"/>
      <c r="L86" s="195"/>
      <c r="M86" s="195"/>
      <c r="N86" s="195">
        <f t="shared" si="0"/>
        <v>2752</v>
      </c>
      <c r="O86" s="195"/>
      <c r="P86" s="195"/>
      <c r="Q86" s="195"/>
      <c r="R86" s="195">
        <v>1736</v>
      </c>
      <c r="S86" s="195"/>
      <c r="T86" s="195"/>
      <c r="U86" s="195"/>
      <c r="V86" s="456">
        <v>15.4</v>
      </c>
      <c r="W86" s="456"/>
      <c r="X86" s="456"/>
      <c r="Y86" s="457">
        <v>2.92</v>
      </c>
      <c r="Z86" s="457"/>
      <c r="AA86" s="457"/>
      <c r="AB86" s="196">
        <v>-4.5</v>
      </c>
      <c r="AC86" s="196"/>
      <c r="AD86" s="197"/>
      <c r="AE86" s="16"/>
    </row>
    <row r="87" spans="1:31" ht="15" customHeight="1">
      <c r="A87" s="27"/>
      <c r="B87" s="225" t="s">
        <v>73</v>
      </c>
      <c r="C87" s="225"/>
      <c r="D87" s="225"/>
      <c r="E87" s="359"/>
      <c r="F87" s="198">
        <v>16776</v>
      </c>
      <c r="G87" s="198"/>
      <c r="H87" s="198"/>
      <c r="I87" s="198"/>
      <c r="J87" s="195">
        <v>8348</v>
      </c>
      <c r="K87" s="195"/>
      <c r="L87" s="195"/>
      <c r="M87" s="195"/>
      <c r="N87" s="195">
        <f t="shared" si="0"/>
        <v>8428</v>
      </c>
      <c r="O87" s="195"/>
      <c r="P87" s="195"/>
      <c r="Q87" s="195"/>
      <c r="R87" s="195">
        <v>5805</v>
      </c>
      <c r="S87" s="195"/>
      <c r="T87" s="195"/>
      <c r="U87" s="195"/>
      <c r="V87" s="456">
        <v>163.2</v>
      </c>
      <c r="W87" s="456"/>
      <c r="X87" s="456"/>
      <c r="Y87" s="457">
        <v>2.78</v>
      </c>
      <c r="Z87" s="457"/>
      <c r="AA87" s="457"/>
      <c r="AB87" s="196">
        <v>3.2</v>
      </c>
      <c r="AC87" s="196"/>
      <c r="AD87" s="197"/>
      <c r="AE87" s="16"/>
    </row>
    <row r="88" spans="1:31" ht="15" customHeight="1">
      <c r="A88" s="27"/>
      <c r="B88" s="225" t="s">
        <v>513</v>
      </c>
      <c r="C88" s="225"/>
      <c r="D88" s="225"/>
      <c r="E88" s="359"/>
      <c r="F88" s="198">
        <v>9391</v>
      </c>
      <c r="G88" s="198"/>
      <c r="H88" s="198"/>
      <c r="I88" s="198"/>
      <c r="J88" s="195">
        <v>4363</v>
      </c>
      <c r="K88" s="195"/>
      <c r="L88" s="195"/>
      <c r="M88" s="195"/>
      <c r="N88" s="195">
        <f t="shared" si="0"/>
        <v>5028</v>
      </c>
      <c r="O88" s="195"/>
      <c r="P88" s="195"/>
      <c r="Q88" s="195"/>
      <c r="R88" s="195">
        <v>2811</v>
      </c>
      <c r="S88" s="195"/>
      <c r="T88" s="195"/>
      <c r="U88" s="195"/>
      <c r="V88" s="456">
        <v>189.5</v>
      </c>
      <c r="W88" s="456"/>
      <c r="X88" s="456"/>
      <c r="Y88" s="457">
        <v>3.26</v>
      </c>
      <c r="Z88" s="457"/>
      <c r="AA88" s="457"/>
      <c r="AB88" s="196">
        <v>-5.2</v>
      </c>
      <c r="AC88" s="196"/>
      <c r="AD88" s="197"/>
      <c r="AE88" s="16"/>
    </row>
    <row r="89" spans="1:31" ht="15" customHeight="1">
      <c r="A89" s="27"/>
      <c r="B89" s="225" t="s">
        <v>514</v>
      </c>
      <c r="C89" s="225"/>
      <c r="D89" s="225"/>
      <c r="E89" s="359"/>
      <c r="F89" s="198">
        <v>8690</v>
      </c>
      <c r="G89" s="198"/>
      <c r="H89" s="198"/>
      <c r="I89" s="198"/>
      <c r="J89" s="195">
        <v>4123</v>
      </c>
      <c r="K89" s="195"/>
      <c r="L89" s="195"/>
      <c r="M89" s="195"/>
      <c r="N89" s="195">
        <f t="shared" si="0"/>
        <v>4567</v>
      </c>
      <c r="O89" s="195"/>
      <c r="P89" s="195"/>
      <c r="Q89" s="195"/>
      <c r="R89" s="195">
        <v>2718</v>
      </c>
      <c r="S89" s="195"/>
      <c r="T89" s="195"/>
      <c r="U89" s="195"/>
      <c r="V89" s="456">
        <v>117.3</v>
      </c>
      <c r="W89" s="456"/>
      <c r="X89" s="456"/>
      <c r="Y89" s="457">
        <v>3.16</v>
      </c>
      <c r="Z89" s="457"/>
      <c r="AA89" s="457"/>
      <c r="AB89" s="196">
        <v>-3.4</v>
      </c>
      <c r="AC89" s="196"/>
      <c r="AD89" s="197"/>
      <c r="AE89" s="16"/>
    </row>
    <row r="90" spans="1:31" ht="15" customHeight="1">
      <c r="A90" s="27"/>
      <c r="B90" s="225" t="s">
        <v>515</v>
      </c>
      <c r="C90" s="225"/>
      <c r="D90" s="225"/>
      <c r="E90" s="359"/>
      <c r="F90" s="198">
        <v>6219</v>
      </c>
      <c r="G90" s="198"/>
      <c r="H90" s="198"/>
      <c r="I90" s="198"/>
      <c r="J90" s="195">
        <v>2972</v>
      </c>
      <c r="K90" s="195"/>
      <c r="L90" s="195"/>
      <c r="M90" s="195"/>
      <c r="N90" s="195">
        <f t="shared" si="0"/>
        <v>3247</v>
      </c>
      <c r="O90" s="195"/>
      <c r="P90" s="195"/>
      <c r="Q90" s="195"/>
      <c r="R90" s="195">
        <v>2012</v>
      </c>
      <c r="S90" s="195"/>
      <c r="T90" s="195"/>
      <c r="U90" s="195"/>
      <c r="V90" s="456">
        <v>50.4</v>
      </c>
      <c r="W90" s="456"/>
      <c r="X90" s="456"/>
      <c r="Y90" s="457">
        <v>3.06</v>
      </c>
      <c r="Z90" s="457"/>
      <c r="AA90" s="457"/>
      <c r="AB90" s="196">
        <v>0.2</v>
      </c>
      <c r="AC90" s="196"/>
      <c r="AD90" s="197"/>
      <c r="AE90" s="16"/>
    </row>
    <row r="91" spans="1:31" ht="15" customHeight="1">
      <c r="A91" s="27"/>
      <c r="B91" s="225" t="s">
        <v>516</v>
      </c>
      <c r="C91" s="225"/>
      <c r="D91" s="225"/>
      <c r="E91" s="359"/>
      <c r="F91" s="198">
        <v>5235</v>
      </c>
      <c r="G91" s="198"/>
      <c r="H91" s="198"/>
      <c r="I91" s="198"/>
      <c r="J91" s="195">
        <v>2500</v>
      </c>
      <c r="K91" s="195"/>
      <c r="L91" s="195"/>
      <c r="M91" s="195"/>
      <c r="N91" s="195">
        <f t="shared" si="0"/>
        <v>2735</v>
      </c>
      <c r="O91" s="195"/>
      <c r="P91" s="195"/>
      <c r="Q91" s="195"/>
      <c r="R91" s="195">
        <v>1635</v>
      </c>
      <c r="S91" s="195"/>
      <c r="T91" s="195"/>
      <c r="U91" s="195"/>
      <c r="V91" s="456">
        <v>47.7</v>
      </c>
      <c r="W91" s="456"/>
      <c r="X91" s="456"/>
      <c r="Y91" s="457">
        <v>3.13</v>
      </c>
      <c r="Z91" s="457"/>
      <c r="AA91" s="457"/>
      <c r="AB91" s="196">
        <v>-4.4</v>
      </c>
      <c r="AC91" s="196"/>
      <c r="AD91" s="197"/>
      <c r="AE91" s="16"/>
    </row>
    <row r="92" spans="1:31" ht="15" customHeight="1">
      <c r="A92" s="27"/>
      <c r="B92" s="225" t="s">
        <v>538</v>
      </c>
      <c r="C92" s="225"/>
      <c r="D92" s="225"/>
      <c r="E92" s="359"/>
      <c r="F92" s="198">
        <v>4004</v>
      </c>
      <c r="G92" s="198"/>
      <c r="H92" s="198"/>
      <c r="I92" s="198"/>
      <c r="J92" s="195">
        <v>1838</v>
      </c>
      <c r="K92" s="195"/>
      <c r="L92" s="195"/>
      <c r="M92" s="195"/>
      <c r="N92" s="195">
        <f t="shared" si="0"/>
        <v>2166</v>
      </c>
      <c r="O92" s="195"/>
      <c r="P92" s="195"/>
      <c r="Q92" s="195"/>
      <c r="R92" s="195">
        <v>1384</v>
      </c>
      <c r="S92" s="195"/>
      <c r="T92" s="195"/>
      <c r="U92" s="195"/>
      <c r="V92" s="456">
        <v>33.6</v>
      </c>
      <c r="W92" s="456"/>
      <c r="X92" s="456"/>
      <c r="Y92" s="457">
        <v>2.86</v>
      </c>
      <c r="Z92" s="457"/>
      <c r="AA92" s="457"/>
      <c r="AB92" s="196">
        <v>-7.1</v>
      </c>
      <c r="AC92" s="196"/>
      <c r="AD92" s="197"/>
      <c r="AE92" s="16"/>
    </row>
    <row r="93" spans="1:31" ht="15" customHeight="1">
      <c r="A93" s="27"/>
      <c r="B93" s="225" t="s">
        <v>381</v>
      </c>
      <c r="C93" s="225"/>
      <c r="D93" s="225"/>
      <c r="E93" s="359"/>
      <c r="F93" s="198">
        <v>4448</v>
      </c>
      <c r="G93" s="198"/>
      <c r="H93" s="198"/>
      <c r="I93" s="198"/>
      <c r="J93" s="195">
        <v>2137</v>
      </c>
      <c r="K93" s="195"/>
      <c r="L93" s="195"/>
      <c r="M93" s="195"/>
      <c r="N93" s="195">
        <f t="shared" si="0"/>
        <v>2311</v>
      </c>
      <c r="O93" s="195"/>
      <c r="P93" s="195"/>
      <c r="Q93" s="195"/>
      <c r="R93" s="195">
        <v>1444</v>
      </c>
      <c r="S93" s="195"/>
      <c r="T93" s="195"/>
      <c r="U93" s="195"/>
      <c r="V93" s="456">
        <v>49.1</v>
      </c>
      <c r="W93" s="456"/>
      <c r="X93" s="456"/>
      <c r="Y93" s="457">
        <v>2.96</v>
      </c>
      <c r="Z93" s="457"/>
      <c r="AA93" s="457"/>
      <c r="AB93" s="196">
        <v>-3.4</v>
      </c>
      <c r="AC93" s="196"/>
      <c r="AD93" s="197"/>
      <c r="AE93" s="16"/>
    </row>
    <row r="94" spans="1:31" ht="15" customHeight="1">
      <c r="A94" s="27"/>
      <c r="B94" s="225" t="s">
        <v>500</v>
      </c>
      <c r="C94" s="225"/>
      <c r="D94" s="225"/>
      <c r="E94" s="359"/>
      <c r="F94" s="198">
        <v>4869</v>
      </c>
      <c r="G94" s="198"/>
      <c r="H94" s="198"/>
      <c r="I94" s="198"/>
      <c r="J94" s="195">
        <v>2300</v>
      </c>
      <c r="K94" s="195"/>
      <c r="L94" s="195"/>
      <c r="M94" s="195"/>
      <c r="N94" s="195">
        <f t="shared" si="0"/>
        <v>2569</v>
      </c>
      <c r="O94" s="195"/>
      <c r="P94" s="195"/>
      <c r="Q94" s="195"/>
      <c r="R94" s="195">
        <v>1596</v>
      </c>
      <c r="S94" s="195"/>
      <c r="T94" s="195"/>
      <c r="U94" s="195"/>
      <c r="V94" s="456">
        <v>48.2</v>
      </c>
      <c r="W94" s="456"/>
      <c r="X94" s="456"/>
      <c r="Y94" s="457">
        <v>3.02</v>
      </c>
      <c r="Z94" s="457"/>
      <c r="AA94" s="457"/>
      <c r="AB94" s="196">
        <v>-6.3</v>
      </c>
      <c r="AC94" s="196"/>
      <c r="AD94" s="197"/>
      <c r="AE94" s="16"/>
    </row>
    <row r="95" spans="1:31" ht="15" customHeight="1">
      <c r="A95" s="27"/>
      <c r="B95" s="225" t="s">
        <v>384</v>
      </c>
      <c r="C95" s="225"/>
      <c r="D95" s="225"/>
      <c r="E95" s="359"/>
      <c r="F95" s="198">
        <v>5705</v>
      </c>
      <c r="G95" s="198"/>
      <c r="H95" s="198"/>
      <c r="I95" s="198"/>
      <c r="J95" s="195">
        <v>2699</v>
      </c>
      <c r="K95" s="195"/>
      <c r="L95" s="195"/>
      <c r="M95" s="195"/>
      <c r="N95" s="195">
        <f t="shared" si="0"/>
        <v>3006</v>
      </c>
      <c r="O95" s="195"/>
      <c r="P95" s="195"/>
      <c r="Q95" s="195"/>
      <c r="R95" s="195">
        <v>1869</v>
      </c>
      <c r="S95" s="195"/>
      <c r="T95" s="195"/>
      <c r="U95" s="195"/>
      <c r="V95" s="456">
        <v>58.9</v>
      </c>
      <c r="W95" s="456"/>
      <c r="X95" s="456"/>
      <c r="Y95" s="457">
        <v>3.02</v>
      </c>
      <c r="Z95" s="457"/>
      <c r="AA95" s="457"/>
      <c r="AB95" s="196">
        <v>-4.8</v>
      </c>
      <c r="AC95" s="196"/>
      <c r="AD95" s="197"/>
      <c r="AE95" s="16"/>
    </row>
    <row r="96" spans="1:31" ht="15" customHeight="1">
      <c r="A96" s="27"/>
      <c r="B96" s="225" t="s">
        <v>385</v>
      </c>
      <c r="C96" s="225"/>
      <c r="D96" s="225"/>
      <c r="E96" s="359"/>
      <c r="F96" s="198">
        <v>7867</v>
      </c>
      <c r="G96" s="198"/>
      <c r="H96" s="198"/>
      <c r="I96" s="198"/>
      <c r="J96" s="195">
        <v>3735</v>
      </c>
      <c r="K96" s="195"/>
      <c r="L96" s="195"/>
      <c r="M96" s="195"/>
      <c r="N96" s="195">
        <f t="shared" si="0"/>
        <v>4132</v>
      </c>
      <c r="O96" s="195"/>
      <c r="P96" s="195"/>
      <c r="Q96" s="195"/>
      <c r="R96" s="195">
        <v>2425</v>
      </c>
      <c r="S96" s="195"/>
      <c r="T96" s="195"/>
      <c r="U96" s="195"/>
      <c r="V96" s="456">
        <v>133.2</v>
      </c>
      <c r="W96" s="456"/>
      <c r="X96" s="456"/>
      <c r="Y96" s="457">
        <v>3.21</v>
      </c>
      <c r="Z96" s="457"/>
      <c r="AA96" s="457"/>
      <c r="AB96" s="196">
        <v>-3.9</v>
      </c>
      <c r="AC96" s="196"/>
      <c r="AD96" s="197"/>
      <c r="AE96" s="16"/>
    </row>
    <row r="97" spans="1:31" ht="15" customHeight="1">
      <c r="A97" s="27"/>
      <c r="B97" s="225" t="s">
        <v>386</v>
      </c>
      <c r="C97" s="225"/>
      <c r="D97" s="225"/>
      <c r="E97" s="359"/>
      <c r="F97" s="198">
        <v>6648</v>
      </c>
      <c r="G97" s="198"/>
      <c r="H97" s="198"/>
      <c r="I97" s="198"/>
      <c r="J97" s="195">
        <v>3091</v>
      </c>
      <c r="K97" s="195"/>
      <c r="L97" s="195"/>
      <c r="M97" s="195"/>
      <c r="N97" s="195">
        <f t="shared" si="0"/>
        <v>3557</v>
      </c>
      <c r="O97" s="195"/>
      <c r="P97" s="195"/>
      <c r="Q97" s="195"/>
      <c r="R97" s="195">
        <v>2136</v>
      </c>
      <c r="S97" s="195"/>
      <c r="T97" s="195"/>
      <c r="U97" s="195"/>
      <c r="V97" s="456">
        <v>554.5</v>
      </c>
      <c r="W97" s="456"/>
      <c r="X97" s="456"/>
      <c r="Y97" s="457">
        <v>3.05</v>
      </c>
      <c r="Z97" s="457"/>
      <c r="AA97" s="457"/>
      <c r="AB97" s="196">
        <v>-2.5</v>
      </c>
      <c r="AC97" s="196"/>
      <c r="AD97" s="197"/>
      <c r="AE97" s="16"/>
    </row>
    <row r="98" spans="1:31" ht="15" customHeight="1">
      <c r="A98" s="27"/>
      <c r="B98" s="225" t="s">
        <v>387</v>
      </c>
      <c r="C98" s="225"/>
      <c r="D98" s="225"/>
      <c r="E98" s="359"/>
      <c r="F98" s="198">
        <v>3112</v>
      </c>
      <c r="G98" s="198"/>
      <c r="H98" s="198"/>
      <c r="I98" s="198"/>
      <c r="J98" s="195">
        <v>1457</v>
      </c>
      <c r="K98" s="195"/>
      <c r="L98" s="195"/>
      <c r="M98" s="195"/>
      <c r="N98" s="195">
        <f t="shared" si="0"/>
        <v>1655</v>
      </c>
      <c r="O98" s="195"/>
      <c r="P98" s="195"/>
      <c r="Q98" s="195"/>
      <c r="R98" s="195">
        <v>1056</v>
      </c>
      <c r="S98" s="195"/>
      <c r="T98" s="195"/>
      <c r="U98" s="195"/>
      <c r="V98" s="456">
        <v>50.2</v>
      </c>
      <c r="W98" s="456"/>
      <c r="X98" s="456"/>
      <c r="Y98" s="457">
        <v>2.92</v>
      </c>
      <c r="Z98" s="457"/>
      <c r="AA98" s="457"/>
      <c r="AB98" s="196">
        <v>-7.4</v>
      </c>
      <c r="AC98" s="196"/>
      <c r="AD98" s="197"/>
      <c r="AE98" s="16"/>
    </row>
    <row r="99" spans="1:31" ht="15" customHeight="1">
      <c r="A99" s="27"/>
      <c r="B99" s="225" t="s">
        <v>170</v>
      </c>
      <c r="C99" s="225"/>
      <c r="D99" s="225"/>
      <c r="E99" s="359"/>
      <c r="F99" s="198">
        <v>11078</v>
      </c>
      <c r="G99" s="198"/>
      <c r="H99" s="198"/>
      <c r="I99" s="198"/>
      <c r="J99" s="195">
        <v>5236</v>
      </c>
      <c r="K99" s="195"/>
      <c r="L99" s="195"/>
      <c r="M99" s="195"/>
      <c r="N99" s="195">
        <f t="shared" si="0"/>
        <v>5842</v>
      </c>
      <c r="O99" s="195"/>
      <c r="P99" s="195"/>
      <c r="Q99" s="195"/>
      <c r="R99" s="195">
        <v>3459</v>
      </c>
      <c r="S99" s="195"/>
      <c r="T99" s="195"/>
      <c r="U99" s="195"/>
      <c r="V99" s="456">
        <v>308.6</v>
      </c>
      <c r="W99" s="456"/>
      <c r="X99" s="456"/>
      <c r="Y99" s="457">
        <v>3.18</v>
      </c>
      <c r="Z99" s="457"/>
      <c r="AA99" s="457"/>
      <c r="AB99" s="196">
        <v>1.3</v>
      </c>
      <c r="AC99" s="196"/>
      <c r="AD99" s="197"/>
      <c r="AE99" s="16"/>
    </row>
    <row r="100" spans="1:31" ht="15" customHeight="1">
      <c r="A100" s="27"/>
      <c r="B100" s="225" t="s">
        <v>614</v>
      </c>
      <c r="C100" s="225"/>
      <c r="D100" s="225"/>
      <c r="E100" s="359"/>
      <c r="F100" s="198">
        <v>13564</v>
      </c>
      <c r="G100" s="198"/>
      <c r="H100" s="198"/>
      <c r="I100" s="198"/>
      <c r="J100" s="195">
        <v>6490</v>
      </c>
      <c r="K100" s="195"/>
      <c r="L100" s="195"/>
      <c r="M100" s="195"/>
      <c r="N100" s="195">
        <f t="shared" si="0"/>
        <v>7074</v>
      </c>
      <c r="O100" s="195"/>
      <c r="P100" s="195"/>
      <c r="Q100" s="195"/>
      <c r="R100" s="195">
        <v>4602</v>
      </c>
      <c r="S100" s="195"/>
      <c r="T100" s="195"/>
      <c r="U100" s="195"/>
      <c r="V100" s="456">
        <v>201.1</v>
      </c>
      <c r="W100" s="456"/>
      <c r="X100" s="456"/>
      <c r="Y100" s="457">
        <v>2.93</v>
      </c>
      <c r="Z100" s="457"/>
      <c r="AA100" s="457"/>
      <c r="AB100" s="196">
        <v>-3.3</v>
      </c>
      <c r="AC100" s="196"/>
      <c r="AD100" s="197"/>
      <c r="AE100" s="16"/>
    </row>
    <row r="101" spans="1:31" ht="15" customHeight="1">
      <c r="A101" s="27"/>
      <c r="B101" s="225" t="s">
        <v>615</v>
      </c>
      <c r="C101" s="225"/>
      <c r="D101" s="225"/>
      <c r="E101" s="359"/>
      <c r="F101" s="198">
        <v>10805</v>
      </c>
      <c r="G101" s="198"/>
      <c r="H101" s="198"/>
      <c r="I101" s="198"/>
      <c r="J101" s="195">
        <v>5174</v>
      </c>
      <c r="K101" s="195"/>
      <c r="L101" s="195"/>
      <c r="M101" s="195"/>
      <c r="N101" s="195">
        <f t="shared" si="0"/>
        <v>5631</v>
      </c>
      <c r="O101" s="195"/>
      <c r="P101" s="195"/>
      <c r="Q101" s="195"/>
      <c r="R101" s="195">
        <v>3407</v>
      </c>
      <c r="S101" s="195"/>
      <c r="T101" s="195"/>
      <c r="U101" s="195"/>
      <c r="V101" s="456">
        <v>156.8</v>
      </c>
      <c r="W101" s="456"/>
      <c r="X101" s="456"/>
      <c r="Y101" s="457">
        <v>3.13</v>
      </c>
      <c r="Z101" s="457"/>
      <c r="AA101" s="457"/>
      <c r="AB101" s="196">
        <v>3.7</v>
      </c>
      <c r="AC101" s="196"/>
      <c r="AD101" s="197"/>
      <c r="AE101" s="16"/>
    </row>
    <row r="102" spans="1:31" ht="15" customHeight="1">
      <c r="A102" s="27"/>
      <c r="B102" s="225" t="s">
        <v>616</v>
      </c>
      <c r="C102" s="225"/>
      <c r="D102" s="225"/>
      <c r="E102" s="359"/>
      <c r="F102" s="198">
        <v>16056</v>
      </c>
      <c r="G102" s="198"/>
      <c r="H102" s="198"/>
      <c r="I102" s="198"/>
      <c r="J102" s="195">
        <v>7693</v>
      </c>
      <c r="K102" s="195"/>
      <c r="L102" s="195"/>
      <c r="M102" s="195"/>
      <c r="N102" s="195">
        <f t="shared" si="0"/>
        <v>8363</v>
      </c>
      <c r="O102" s="195"/>
      <c r="P102" s="195"/>
      <c r="Q102" s="195"/>
      <c r="R102" s="195">
        <v>4966</v>
      </c>
      <c r="S102" s="195"/>
      <c r="T102" s="195"/>
      <c r="U102" s="195"/>
      <c r="V102" s="456">
        <v>213.9</v>
      </c>
      <c r="W102" s="456"/>
      <c r="X102" s="456"/>
      <c r="Y102" s="457">
        <v>3.21</v>
      </c>
      <c r="Z102" s="457"/>
      <c r="AA102" s="457"/>
      <c r="AB102" s="196">
        <v>-3.8</v>
      </c>
      <c r="AC102" s="196"/>
      <c r="AD102" s="197"/>
      <c r="AE102" s="16"/>
    </row>
    <row r="103" spans="1:31" ht="15" customHeight="1">
      <c r="A103" s="27"/>
      <c r="B103" s="225" t="s">
        <v>617</v>
      </c>
      <c r="C103" s="225"/>
      <c r="D103" s="225"/>
      <c r="E103" s="359"/>
      <c r="F103" s="198">
        <v>7164</v>
      </c>
      <c r="G103" s="198"/>
      <c r="H103" s="198"/>
      <c r="I103" s="198"/>
      <c r="J103" s="195">
        <v>3426</v>
      </c>
      <c r="K103" s="195"/>
      <c r="L103" s="195"/>
      <c r="M103" s="195"/>
      <c r="N103" s="195">
        <f t="shared" si="0"/>
        <v>3738</v>
      </c>
      <c r="O103" s="195"/>
      <c r="P103" s="195"/>
      <c r="Q103" s="195"/>
      <c r="R103" s="195">
        <v>2375</v>
      </c>
      <c r="S103" s="195"/>
      <c r="T103" s="195"/>
      <c r="U103" s="195"/>
      <c r="V103" s="456">
        <v>110.3</v>
      </c>
      <c r="W103" s="456"/>
      <c r="X103" s="456"/>
      <c r="Y103" s="457">
        <v>2.97</v>
      </c>
      <c r="Z103" s="457"/>
      <c r="AA103" s="457"/>
      <c r="AB103" s="196">
        <v>-5.8</v>
      </c>
      <c r="AC103" s="196"/>
      <c r="AD103" s="197"/>
      <c r="AE103" s="16"/>
    </row>
    <row r="104" spans="1:31" ht="15" customHeight="1">
      <c r="A104" s="27"/>
      <c r="B104" s="225" t="s">
        <v>618</v>
      </c>
      <c r="C104" s="225"/>
      <c r="D104" s="225"/>
      <c r="E104" s="359"/>
      <c r="F104" s="198">
        <v>6132</v>
      </c>
      <c r="G104" s="198"/>
      <c r="H104" s="198"/>
      <c r="I104" s="198"/>
      <c r="J104" s="195">
        <v>2907</v>
      </c>
      <c r="K104" s="195"/>
      <c r="L104" s="195"/>
      <c r="M104" s="195"/>
      <c r="N104" s="195">
        <f t="shared" si="0"/>
        <v>3225</v>
      </c>
      <c r="O104" s="195"/>
      <c r="P104" s="195"/>
      <c r="Q104" s="195"/>
      <c r="R104" s="195">
        <v>1779</v>
      </c>
      <c r="S104" s="195"/>
      <c r="T104" s="195"/>
      <c r="U104" s="195"/>
      <c r="V104" s="456">
        <v>76.3</v>
      </c>
      <c r="W104" s="456"/>
      <c r="X104" s="456"/>
      <c r="Y104" s="457">
        <v>3.37</v>
      </c>
      <c r="Z104" s="457"/>
      <c r="AA104" s="457"/>
      <c r="AB104" s="196">
        <v>0.1</v>
      </c>
      <c r="AC104" s="196"/>
      <c r="AD104" s="197"/>
      <c r="AE104" s="16"/>
    </row>
    <row r="105" spans="1:31" ht="15" customHeight="1">
      <c r="A105" s="29"/>
      <c r="B105" s="309" t="s">
        <v>619</v>
      </c>
      <c r="C105" s="309"/>
      <c r="D105" s="309"/>
      <c r="E105" s="462"/>
      <c r="F105" s="180">
        <v>11857</v>
      </c>
      <c r="G105" s="180"/>
      <c r="H105" s="180"/>
      <c r="I105" s="180"/>
      <c r="J105" s="304">
        <v>5709</v>
      </c>
      <c r="K105" s="304"/>
      <c r="L105" s="304"/>
      <c r="M105" s="304"/>
      <c r="N105" s="304">
        <f t="shared" si="0"/>
        <v>6148</v>
      </c>
      <c r="O105" s="304"/>
      <c r="P105" s="304"/>
      <c r="Q105" s="304"/>
      <c r="R105" s="304">
        <v>3366</v>
      </c>
      <c r="S105" s="304"/>
      <c r="T105" s="304"/>
      <c r="U105" s="304"/>
      <c r="V105" s="458">
        <v>81.7</v>
      </c>
      <c r="W105" s="458"/>
      <c r="X105" s="458"/>
      <c r="Y105" s="459">
        <v>3.5</v>
      </c>
      <c r="Z105" s="459"/>
      <c r="AA105" s="459"/>
      <c r="AB105" s="448">
        <v>-3.9</v>
      </c>
      <c r="AC105" s="448"/>
      <c r="AD105" s="460"/>
      <c r="AE105" s="16"/>
    </row>
    <row r="106" spans="1:30" ht="15" customHeight="1">
      <c r="A106" s="100" t="s">
        <v>380</v>
      </c>
      <c r="Q106" s="22"/>
      <c r="R106" s="22"/>
      <c r="S106" s="22"/>
      <c r="T106" s="237" t="s">
        <v>292</v>
      </c>
      <c r="U106" s="237"/>
      <c r="V106" s="237"/>
      <c r="W106" s="237"/>
      <c r="X106" s="237"/>
      <c r="Y106" s="237"/>
      <c r="Z106" s="237"/>
      <c r="AA106" s="237"/>
      <c r="AB106" s="237"/>
      <c r="AC106" s="237"/>
      <c r="AD106" s="237"/>
    </row>
    <row r="107" spans="1:8" ht="17.25" customHeight="1">
      <c r="A107" s="111" t="s">
        <v>566</v>
      </c>
      <c r="B107" s="129"/>
      <c r="C107" s="127"/>
      <c r="D107" s="127"/>
      <c r="E107" s="127"/>
      <c r="F107" s="127"/>
      <c r="G107" s="127"/>
      <c r="H107" s="127"/>
    </row>
    <row r="108" spans="1:2" ht="17.25" customHeight="1">
      <c r="A108" s="2"/>
      <c r="B108" s="28" t="s">
        <v>421</v>
      </c>
    </row>
    <row r="109" ht="17.25" customHeight="1">
      <c r="A109" s="72" t="s">
        <v>261</v>
      </c>
    </row>
    <row r="110" spans="1:30" ht="17.25" customHeight="1">
      <c r="A110" s="209" t="s">
        <v>270</v>
      </c>
      <c r="B110" s="210"/>
      <c r="C110" s="210"/>
      <c r="D110" s="210"/>
      <c r="E110" s="211"/>
      <c r="F110" s="166" t="s">
        <v>135</v>
      </c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5" t="s">
        <v>128</v>
      </c>
      <c r="T110" s="166"/>
      <c r="U110" s="167"/>
      <c r="V110" s="165" t="s">
        <v>555</v>
      </c>
      <c r="W110" s="166"/>
      <c r="X110" s="166"/>
      <c r="Y110" s="264" t="s">
        <v>64</v>
      </c>
      <c r="Z110" s="265"/>
      <c r="AA110" s="266"/>
      <c r="AB110" s="166" t="s">
        <v>65</v>
      </c>
      <c r="AC110" s="166"/>
      <c r="AD110" s="167"/>
    </row>
    <row r="111" spans="1:30" ht="17.25" customHeight="1">
      <c r="A111" s="311" t="s">
        <v>475</v>
      </c>
      <c r="B111" s="312"/>
      <c r="C111" s="312"/>
      <c r="D111" s="312"/>
      <c r="E111" s="313"/>
      <c r="F111" s="181" t="s">
        <v>586</v>
      </c>
      <c r="G111" s="182"/>
      <c r="H111" s="182"/>
      <c r="I111" s="182"/>
      <c r="J111" s="182"/>
      <c r="K111" s="181" t="s">
        <v>359</v>
      </c>
      <c r="L111" s="182"/>
      <c r="M111" s="182"/>
      <c r="N111" s="316"/>
      <c r="O111" s="182" t="s">
        <v>360</v>
      </c>
      <c r="P111" s="182"/>
      <c r="Q111" s="182"/>
      <c r="R111" s="182"/>
      <c r="S111" s="261" t="s">
        <v>66</v>
      </c>
      <c r="T111" s="262"/>
      <c r="U111" s="263"/>
      <c r="V111" s="261" t="s">
        <v>223</v>
      </c>
      <c r="W111" s="262"/>
      <c r="X111" s="262"/>
      <c r="Y111" s="153" t="s">
        <v>576</v>
      </c>
      <c r="Z111" s="154"/>
      <c r="AA111" s="155"/>
      <c r="AB111" s="154" t="s">
        <v>577</v>
      </c>
      <c r="AC111" s="154"/>
      <c r="AD111" s="155"/>
    </row>
    <row r="112" spans="1:30" ht="17.25" customHeight="1">
      <c r="A112" s="191" t="s">
        <v>4</v>
      </c>
      <c r="B112" s="192"/>
      <c r="C112" s="192"/>
      <c r="D112" s="192"/>
      <c r="E112" s="193"/>
      <c r="F112" s="6"/>
      <c r="G112" s="198">
        <f>K112+O112</f>
        <v>10921</v>
      </c>
      <c r="H112" s="198"/>
      <c r="I112" s="198"/>
      <c r="J112" s="6"/>
      <c r="K112" s="198">
        <v>5520</v>
      </c>
      <c r="L112" s="198"/>
      <c r="M112" s="198"/>
      <c r="N112" s="6"/>
      <c r="O112" s="198">
        <v>5401</v>
      </c>
      <c r="P112" s="198"/>
      <c r="Q112" s="198"/>
      <c r="R112" s="22"/>
      <c r="S112" s="195" t="s">
        <v>597</v>
      </c>
      <c r="T112" s="195"/>
      <c r="U112" s="195"/>
      <c r="V112" s="195" t="s">
        <v>597</v>
      </c>
      <c r="W112" s="195"/>
      <c r="X112" s="195"/>
      <c r="Y112" s="196">
        <v>4.5</v>
      </c>
      <c r="Z112" s="196"/>
      <c r="AA112" s="196"/>
      <c r="AB112" s="196">
        <v>250.4</v>
      </c>
      <c r="AC112" s="196"/>
      <c r="AD112" s="197"/>
    </row>
    <row r="113" spans="1:30" ht="17.25" customHeight="1">
      <c r="A113" s="191" t="s">
        <v>415</v>
      </c>
      <c r="B113" s="192"/>
      <c r="C113" s="192"/>
      <c r="D113" s="192"/>
      <c r="E113" s="193"/>
      <c r="F113" s="6"/>
      <c r="G113" s="198">
        <f>K113+O113</f>
        <v>10895</v>
      </c>
      <c r="H113" s="198"/>
      <c r="I113" s="198"/>
      <c r="J113" s="6"/>
      <c r="K113" s="198">
        <v>5527</v>
      </c>
      <c r="L113" s="198"/>
      <c r="M113" s="198"/>
      <c r="N113" s="6"/>
      <c r="O113" s="198">
        <v>5368</v>
      </c>
      <c r="P113" s="198"/>
      <c r="Q113" s="198"/>
      <c r="R113" s="22"/>
      <c r="S113" s="195">
        <v>-26</v>
      </c>
      <c r="T113" s="195"/>
      <c r="U113" s="195"/>
      <c r="V113" s="196">
        <v>-0.2</v>
      </c>
      <c r="W113" s="196"/>
      <c r="X113" s="196"/>
      <c r="Y113" s="196">
        <f aca="true" t="shared" si="1" ref="Y113:Y127">G113/F135</f>
        <v>4.509519867549669</v>
      </c>
      <c r="Z113" s="196"/>
      <c r="AA113" s="196"/>
      <c r="AB113" s="196">
        <v>249.8</v>
      </c>
      <c r="AC113" s="196"/>
      <c r="AD113" s="197"/>
    </row>
    <row r="114" spans="1:30" ht="17.25" customHeight="1">
      <c r="A114" s="191" t="s">
        <v>136</v>
      </c>
      <c r="B114" s="192"/>
      <c r="C114" s="192"/>
      <c r="D114" s="192"/>
      <c r="E114" s="193"/>
      <c r="F114" s="6"/>
      <c r="G114" s="198">
        <f aca="true" t="shared" si="2" ref="G114:G127">K114+O114</f>
        <v>11404</v>
      </c>
      <c r="H114" s="198"/>
      <c r="I114" s="198"/>
      <c r="J114" s="6"/>
      <c r="K114" s="198">
        <v>5782</v>
      </c>
      <c r="L114" s="198"/>
      <c r="M114" s="198"/>
      <c r="N114" s="6"/>
      <c r="O114" s="198">
        <v>5622</v>
      </c>
      <c r="P114" s="198"/>
      <c r="Q114" s="198"/>
      <c r="R114" s="22"/>
      <c r="S114" s="195">
        <f aca="true" t="shared" si="3" ref="S114:S127">G114-G113</f>
        <v>509</v>
      </c>
      <c r="T114" s="195"/>
      <c r="U114" s="195"/>
      <c r="V114" s="196">
        <v>4.7</v>
      </c>
      <c r="W114" s="196"/>
      <c r="X114" s="196"/>
      <c r="Y114" s="196">
        <f t="shared" si="1"/>
        <v>4.574408343361412</v>
      </c>
      <c r="Z114" s="196"/>
      <c r="AA114" s="196"/>
      <c r="AB114" s="196">
        <v>261.5</v>
      </c>
      <c r="AC114" s="196"/>
      <c r="AD114" s="197"/>
    </row>
    <row r="115" spans="1:30" ht="17.25" customHeight="1">
      <c r="A115" s="191" t="s">
        <v>416</v>
      </c>
      <c r="B115" s="192"/>
      <c r="C115" s="192"/>
      <c r="D115" s="192"/>
      <c r="E115" s="193"/>
      <c r="F115" s="6"/>
      <c r="G115" s="198">
        <f t="shared" si="2"/>
        <v>12018</v>
      </c>
      <c r="H115" s="198"/>
      <c r="I115" s="198"/>
      <c r="J115" s="6"/>
      <c r="K115" s="198">
        <v>6063</v>
      </c>
      <c r="L115" s="198"/>
      <c r="M115" s="198"/>
      <c r="N115" s="6"/>
      <c r="O115" s="198">
        <v>5955</v>
      </c>
      <c r="P115" s="198"/>
      <c r="Q115" s="198"/>
      <c r="R115" s="22"/>
      <c r="S115" s="195">
        <f t="shared" si="3"/>
        <v>614</v>
      </c>
      <c r="T115" s="195"/>
      <c r="U115" s="195"/>
      <c r="V115" s="196">
        <v>5.4</v>
      </c>
      <c r="W115" s="196"/>
      <c r="X115" s="196"/>
      <c r="Y115" s="196">
        <f t="shared" si="1"/>
        <v>4.64015444015444</v>
      </c>
      <c r="Z115" s="196"/>
      <c r="AA115" s="196"/>
      <c r="AB115" s="196">
        <v>275.6</v>
      </c>
      <c r="AC115" s="196"/>
      <c r="AD115" s="197"/>
    </row>
    <row r="116" spans="1:30" ht="17.25" customHeight="1">
      <c r="A116" s="191" t="s">
        <v>417</v>
      </c>
      <c r="B116" s="192"/>
      <c r="C116" s="192"/>
      <c r="D116" s="192"/>
      <c r="E116" s="193"/>
      <c r="F116" s="6"/>
      <c r="G116" s="198">
        <f t="shared" si="2"/>
        <v>12505</v>
      </c>
      <c r="H116" s="198"/>
      <c r="I116" s="198"/>
      <c r="J116" s="6"/>
      <c r="K116" s="198">
        <v>6266</v>
      </c>
      <c r="L116" s="198"/>
      <c r="M116" s="198"/>
      <c r="N116" s="6"/>
      <c r="O116" s="198">
        <v>6239</v>
      </c>
      <c r="P116" s="198"/>
      <c r="Q116" s="198"/>
      <c r="R116" s="22"/>
      <c r="S116" s="195">
        <f t="shared" si="3"/>
        <v>487</v>
      </c>
      <c r="T116" s="195"/>
      <c r="U116" s="195"/>
      <c r="V116" s="196">
        <v>4.1</v>
      </c>
      <c r="W116" s="196"/>
      <c r="X116" s="196"/>
      <c r="Y116" s="196">
        <f t="shared" si="1"/>
        <v>4.778372181887658</v>
      </c>
      <c r="Z116" s="196"/>
      <c r="AA116" s="196"/>
      <c r="AB116" s="196">
        <v>286.7</v>
      </c>
      <c r="AC116" s="196"/>
      <c r="AD116" s="197"/>
    </row>
    <row r="117" spans="1:30" ht="17.25" customHeight="1">
      <c r="A117" s="191" t="s">
        <v>418</v>
      </c>
      <c r="B117" s="192"/>
      <c r="C117" s="192"/>
      <c r="D117" s="192"/>
      <c r="E117" s="193"/>
      <c r="F117" s="6"/>
      <c r="G117" s="198">
        <f t="shared" si="2"/>
        <v>15332</v>
      </c>
      <c r="H117" s="198"/>
      <c r="I117" s="198"/>
      <c r="J117" s="6"/>
      <c r="K117" s="198">
        <v>7528</v>
      </c>
      <c r="L117" s="198"/>
      <c r="M117" s="198"/>
      <c r="N117" s="6"/>
      <c r="O117" s="198">
        <v>7804</v>
      </c>
      <c r="P117" s="198"/>
      <c r="Q117" s="198"/>
      <c r="R117" s="22"/>
      <c r="S117" s="195">
        <f t="shared" si="3"/>
        <v>2827</v>
      </c>
      <c r="T117" s="195"/>
      <c r="U117" s="195"/>
      <c r="V117" s="196">
        <v>22.6</v>
      </c>
      <c r="W117" s="196"/>
      <c r="X117" s="196"/>
      <c r="Y117" s="196">
        <f t="shared" si="1"/>
        <v>4.672965559280707</v>
      </c>
      <c r="Z117" s="196"/>
      <c r="AA117" s="196"/>
      <c r="AB117" s="196">
        <v>351.6</v>
      </c>
      <c r="AC117" s="196"/>
      <c r="AD117" s="197"/>
    </row>
    <row r="118" spans="1:30" ht="17.25" customHeight="1">
      <c r="A118" s="191" t="s">
        <v>419</v>
      </c>
      <c r="B118" s="192"/>
      <c r="C118" s="192"/>
      <c r="D118" s="192"/>
      <c r="E118" s="193"/>
      <c r="F118" s="6"/>
      <c r="G118" s="198">
        <f t="shared" si="2"/>
        <v>15391</v>
      </c>
      <c r="H118" s="198"/>
      <c r="I118" s="198"/>
      <c r="J118" s="6"/>
      <c r="K118" s="198">
        <v>7544</v>
      </c>
      <c r="L118" s="198"/>
      <c r="M118" s="198"/>
      <c r="N118" s="6"/>
      <c r="O118" s="198">
        <v>7847</v>
      </c>
      <c r="P118" s="198"/>
      <c r="Q118" s="198"/>
      <c r="R118" s="22"/>
      <c r="S118" s="195">
        <f t="shared" si="3"/>
        <v>59</v>
      </c>
      <c r="T118" s="195"/>
      <c r="U118" s="195"/>
      <c r="V118" s="196">
        <v>0.4</v>
      </c>
      <c r="W118" s="196"/>
      <c r="X118" s="196"/>
      <c r="Y118" s="196">
        <f t="shared" si="1"/>
        <v>4.766491173737999</v>
      </c>
      <c r="Z118" s="196"/>
      <c r="AA118" s="196"/>
      <c r="AB118" s="196">
        <v>352.9</v>
      </c>
      <c r="AC118" s="196"/>
      <c r="AD118" s="197"/>
    </row>
    <row r="119" spans="1:30" ht="17.25" customHeight="1">
      <c r="A119" s="191" t="s">
        <v>420</v>
      </c>
      <c r="B119" s="192"/>
      <c r="C119" s="192"/>
      <c r="D119" s="192"/>
      <c r="E119" s="193"/>
      <c r="F119" s="6"/>
      <c r="G119" s="198">
        <f t="shared" si="2"/>
        <v>15387</v>
      </c>
      <c r="H119" s="198"/>
      <c r="I119" s="198"/>
      <c r="J119" s="6"/>
      <c r="K119" s="198">
        <v>7548</v>
      </c>
      <c r="L119" s="198"/>
      <c r="M119" s="198"/>
      <c r="N119" s="6"/>
      <c r="O119" s="198">
        <v>7839</v>
      </c>
      <c r="P119" s="198"/>
      <c r="Q119" s="198"/>
      <c r="R119" s="22"/>
      <c r="S119" s="195">
        <f t="shared" si="3"/>
        <v>-4</v>
      </c>
      <c r="T119" s="195"/>
      <c r="U119" s="195"/>
      <c r="V119" s="196">
        <v>0</v>
      </c>
      <c r="W119" s="196"/>
      <c r="X119" s="196"/>
      <c r="Y119" s="196">
        <f t="shared" si="1"/>
        <v>4.7696838189708615</v>
      </c>
      <c r="Z119" s="196"/>
      <c r="AA119" s="196"/>
      <c r="AB119" s="196">
        <v>352.8</v>
      </c>
      <c r="AC119" s="196"/>
      <c r="AD119" s="197"/>
    </row>
    <row r="120" spans="1:30" ht="17.25" customHeight="1">
      <c r="A120" s="191" t="s">
        <v>298</v>
      </c>
      <c r="B120" s="192"/>
      <c r="C120" s="192"/>
      <c r="D120" s="192"/>
      <c r="E120" s="193"/>
      <c r="F120" s="6"/>
      <c r="G120" s="198">
        <f t="shared" si="2"/>
        <v>15793</v>
      </c>
      <c r="H120" s="198"/>
      <c r="I120" s="198"/>
      <c r="J120" s="6"/>
      <c r="K120" s="198">
        <v>7747</v>
      </c>
      <c r="L120" s="198"/>
      <c r="M120" s="198"/>
      <c r="N120" s="6"/>
      <c r="O120" s="198">
        <v>8046</v>
      </c>
      <c r="P120" s="198"/>
      <c r="Q120" s="198"/>
      <c r="R120" s="22"/>
      <c r="S120" s="195">
        <f t="shared" si="3"/>
        <v>406</v>
      </c>
      <c r="T120" s="195"/>
      <c r="U120" s="195"/>
      <c r="V120" s="196">
        <v>2.6</v>
      </c>
      <c r="W120" s="196"/>
      <c r="X120" s="196"/>
      <c r="Y120" s="196">
        <f t="shared" si="1"/>
        <v>4.589654170299331</v>
      </c>
      <c r="Z120" s="196"/>
      <c r="AA120" s="196"/>
      <c r="AB120" s="196">
        <v>362.1</v>
      </c>
      <c r="AC120" s="196"/>
      <c r="AD120" s="197"/>
    </row>
    <row r="121" spans="1:30" ht="17.25" customHeight="1">
      <c r="A121" s="191" t="s">
        <v>299</v>
      </c>
      <c r="B121" s="192"/>
      <c r="C121" s="192"/>
      <c r="D121" s="192"/>
      <c r="E121" s="193"/>
      <c r="F121" s="6"/>
      <c r="G121" s="198">
        <f t="shared" si="2"/>
        <v>17333</v>
      </c>
      <c r="H121" s="198"/>
      <c r="I121" s="198"/>
      <c r="J121" s="6"/>
      <c r="K121" s="198">
        <v>8448</v>
      </c>
      <c r="L121" s="198"/>
      <c r="M121" s="198"/>
      <c r="N121" s="6"/>
      <c r="O121" s="198">
        <v>8885</v>
      </c>
      <c r="P121" s="198"/>
      <c r="Q121" s="198"/>
      <c r="R121" s="22"/>
      <c r="S121" s="195">
        <f t="shared" si="3"/>
        <v>1540</v>
      </c>
      <c r="T121" s="195"/>
      <c r="U121" s="195"/>
      <c r="V121" s="196">
        <v>9.8</v>
      </c>
      <c r="W121" s="196"/>
      <c r="X121" s="196"/>
      <c r="Y121" s="196">
        <f t="shared" si="1"/>
        <v>4.412678207739307</v>
      </c>
      <c r="Z121" s="196"/>
      <c r="AA121" s="196"/>
      <c r="AB121" s="196">
        <v>397.5</v>
      </c>
      <c r="AC121" s="196"/>
      <c r="AD121" s="197"/>
    </row>
    <row r="122" spans="1:30" ht="17.25" customHeight="1">
      <c r="A122" s="191" t="s">
        <v>300</v>
      </c>
      <c r="B122" s="192"/>
      <c r="C122" s="192"/>
      <c r="D122" s="192"/>
      <c r="E122" s="193"/>
      <c r="F122" s="6"/>
      <c r="G122" s="198">
        <f t="shared" si="2"/>
        <v>21507</v>
      </c>
      <c r="H122" s="198"/>
      <c r="I122" s="198"/>
      <c r="J122" s="6"/>
      <c r="K122" s="198">
        <v>10544</v>
      </c>
      <c r="L122" s="198"/>
      <c r="M122" s="198"/>
      <c r="N122" s="6"/>
      <c r="O122" s="198">
        <v>10963</v>
      </c>
      <c r="P122" s="198"/>
      <c r="Q122" s="198"/>
      <c r="R122" s="22"/>
      <c r="S122" s="195">
        <f t="shared" si="3"/>
        <v>4174</v>
      </c>
      <c r="T122" s="195"/>
      <c r="U122" s="195"/>
      <c r="V122" s="196">
        <v>24.1</v>
      </c>
      <c r="W122" s="196"/>
      <c r="X122" s="196"/>
      <c r="Y122" s="196">
        <f t="shared" si="1"/>
        <v>4.0434292160180485</v>
      </c>
      <c r="Z122" s="196"/>
      <c r="AA122" s="196"/>
      <c r="AB122" s="196">
        <v>493.2</v>
      </c>
      <c r="AC122" s="196"/>
      <c r="AD122" s="197"/>
    </row>
    <row r="123" spans="1:30" ht="17.25" customHeight="1">
      <c r="A123" s="191" t="s">
        <v>181</v>
      </c>
      <c r="B123" s="192"/>
      <c r="C123" s="192"/>
      <c r="D123" s="192"/>
      <c r="E123" s="193"/>
      <c r="F123" s="6"/>
      <c r="G123" s="198">
        <f t="shared" si="2"/>
        <v>30022</v>
      </c>
      <c r="H123" s="198"/>
      <c r="I123" s="198"/>
      <c r="J123" s="6"/>
      <c r="K123" s="198">
        <v>14746</v>
      </c>
      <c r="L123" s="198"/>
      <c r="M123" s="198"/>
      <c r="N123" s="6"/>
      <c r="O123" s="198">
        <v>15276</v>
      </c>
      <c r="P123" s="198"/>
      <c r="Q123" s="198"/>
      <c r="R123" s="22"/>
      <c r="S123" s="195">
        <f t="shared" si="3"/>
        <v>8515</v>
      </c>
      <c r="T123" s="195"/>
      <c r="U123" s="195"/>
      <c r="V123" s="196">
        <v>39.6</v>
      </c>
      <c r="W123" s="196"/>
      <c r="X123" s="196"/>
      <c r="Y123" s="196">
        <f t="shared" si="1"/>
        <v>3.8519373877341545</v>
      </c>
      <c r="Z123" s="196"/>
      <c r="AA123" s="196"/>
      <c r="AB123" s="196">
        <v>698.8</v>
      </c>
      <c r="AC123" s="196"/>
      <c r="AD123" s="197"/>
    </row>
    <row r="124" spans="1:30" ht="17.25" customHeight="1">
      <c r="A124" s="191" t="s">
        <v>182</v>
      </c>
      <c r="B124" s="192"/>
      <c r="C124" s="192"/>
      <c r="D124" s="192"/>
      <c r="E124" s="193"/>
      <c r="F124" s="6"/>
      <c r="G124" s="198">
        <f t="shared" si="2"/>
        <v>39198</v>
      </c>
      <c r="H124" s="198"/>
      <c r="I124" s="198"/>
      <c r="J124" s="6"/>
      <c r="K124" s="198">
        <v>19248</v>
      </c>
      <c r="L124" s="198"/>
      <c r="M124" s="198"/>
      <c r="N124" s="6"/>
      <c r="O124" s="198">
        <v>19950</v>
      </c>
      <c r="P124" s="198"/>
      <c r="Q124" s="198"/>
      <c r="R124" s="22"/>
      <c r="S124" s="195">
        <f t="shared" si="3"/>
        <v>9176</v>
      </c>
      <c r="T124" s="195"/>
      <c r="U124" s="195"/>
      <c r="V124" s="196">
        <v>30.6</v>
      </c>
      <c r="W124" s="196"/>
      <c r="X124" s="196"/>
      <c r="Y124" s="196">
        <f t="shared" si="1"/>
        <v>3.743124522536287</v>
      </c>
      <c r="Z124" s="196"/>
      <c r="AA124" s="196"/>
      <c r="AB124" s="196">
        <v>898.8</v>
      </c>
      <c r="AC124" s="196"/>
      <c r="AD124" s="197"/>
    </row>
    <row r="125" spans="1:30" ht="17.25" customHeight="1">
      <c r="A125" s="191" t="s">
        <v>183</v>
      </c>
      <c r="B125" s="192"/>
      <c r="C125" s="192"/>
      <c r="D125" s="192"/>
      <c r="E125" s="193"/>
      <c r="F125" s="6"/>
      <c r="G125" s="198">
        <f t="shared" si="2"/>
        <v>44465</v>
      </c>
      <c r="H125" s="198"/>
      <c r="I125" s="198"/>
      <c r="J125" s="6"/>
      <c r="K125" s="198">
        <v>21926</v>
      </c>
      <c r="L125" s="198"/>
      <c r="M125" s="198"/>
      <c r="N125" s="6"/>
      <c r="O125" s="198">
        <v>22539</v>
      </c>
      <c r="P125" s="198"/>
      <c r="Q125" s="198"/>
      <c r="R125" s="22"/>
      <c r="S125" s="195">
        <f t="shared" si="3"/>
        <v>5267</v>
      </c>
      <c r="T125" s="195"/>
      <c r="U125" s="195"/>
      <c r="V125" s="196">
        <v>13.4</v>
      </c>
      <c r="W125" s="196"/>
      <c r="X125" s="196"/>
      <c r="Y125" s="196">
        <f t="shared" si="1"/>
        <v>3.719986614239103</v>
      </c>
      <c r="Z125" s="196"/>
      <c r="AA125" s="196"/>
      <c r="AB125" s="196">
        <v>1019.6</v>
      </c>
      <c r="AC125" s="196"/>
      <c r="AD125" s="197"/>
    </row>
    <row r="126" spans="1:30" ht="17.25" customHeight="1">
      <c r="A126" s="191" t="s">
        <v>272</v>
      </c>
      <c r="B126" s="192"/>
      <c r="C126" s="192"/>
      <c r="D126" s="192"/>
      <c r="E126" s="193"/>
      <c r="F126" s="6"/>
      <c r="G126" s="198">
        <f t="shared" si="2"/>
        <v>48899</v>
      </c>
      <c r="H126" s="198"/>
      <c r="I126" s="198"/>
      <c r="J126" s="6"/>
      <c r="K126" s="198">
        <v>24402</v>
      </c>
      <c r="L126" s="198"/>
      <c r="M126" s="198"/>
      <c r="N126" s="6"/>
      <c r="O126" s="198">
        <v>24497</v>
      </c>
      <c r="P126" s="198"/>
      <c r="Q126" s="198"/>
      <c r="R126" s="22"/>
      <c r="S126" s="195">
        <f t="shared" si="3"/>
        <v>4434</v>
      </c>
      <c r="T126" s="195"/>
      <c r="U126" s="195"/>
      <c r="V126" s="196">
        <v>10</v>
      </c>
      <c r="W126" s="196"/>
      <c r="X126" s="196"/>
      <c r="Y126" s="196">
        <f t="shared" si="1"/>
        <v>3.230642177589852</v>
      </c>
      <c r="Z126" s="196"/>
      <c r="AA126" s="196"/>
      <c r="AB126" s="196">
        <f>G126/42.94</f>
        <v>1138.775034932464</v>
      </c>
      <c r="AC126" s="196"/>
      <c r="AD126" s="197"/>
    </row>
    <row r="127" spans="1:30" ht="17.25" customHeight="1">
      <c r="A127" s="191" t="s">
        <v>53</v>
      </c>
      <c r="B127" s="192"/>
      <c r="C127" s="192"/>
      <c r="D127" s="192"/>
      <c r="E127" s="193"/>
      <c r="F127" s="6"/>
      <c r="G127" s="198">
        <f t="shared" si="2"/>
        <v>53040</v>
      </c>
      <c r="H127" s="198"/>
      <c r="I127" s="198"/>
      <c r="J127" s="6"/>
      <c r="K127" s="198">
        <v>26290</v>
      </c>
      <c r="L127" s="198"/>
      <c r="M127" s="198"/>
      <c r="N127" s="6"/>
      <c r="O127" s="198">
        <v>26750</v>
      </c>
      <c r="P127" s="198"/>
      <c r="Q127" s="198"/>
      <c r="R127" s="22"/>
      <c r="S127" s="195">
        <f t="shared" si="3"/>
        <v>4141</v>
      </c>
      <c r="T127" s="195"/>
      <c r="U127" s="195"/>
      <c r="V127" s="196">
        <v>8.5</v>
      </c>
      <c r="W127" s="196"/>
      <c r="X127" s="196"/>
      <c r="Y127" s="196">
        <f t="shared" si="1"/>
        <v>2.893459167530413</v>
      </c>
      <c r="Z127" s="196"/>
      <c r="AA127" s="196"/>
      <c r="AB127" s="196">
        <f>G127/42.94</f>
        <v>1235.2119236143456</v>
      </c>
      <c r="AC127" s="196"/>
      <c r="AD127" s="197"/>
    </row>
    <row r="128" spans="1:30" ht="17.25" customHeight="1">
      <c r="A128" s="261" t="s">
        <v>472</v>
      </c>
      <c r="B128" s="262"/>
      <c r="C128" s="262"/>
      <c r="D128" s="262"/>
      <c r="E128" s="263"/>
      <c r="F128" s="15"/>
      <c r="G128" s="180">
        <f>K128+O128</f>
        <v>59577</v>
      </c>
      <c r="H128" s="180"/>
      <c r="I128" s="180"/>
      <c r="J128" s="15"/>
      <c r="K128" s="180">
        <v>29534</v>
      </c>
      <c r="L128" s="180"/>
      <c r="M128" s="180"/>
      <c r="N128" s="15"/>
      <c r="O128" s="180">
        <v>30043</v>
      </c>
      <c r="P128" s="180"/>
      <c r="Q128" s="180"/>
      <c r="R128" s="19"/>
      <c r="S128" s="304">
        <f>G128-G127</f>
        <v>6537</v>
      </c>
      <c r="T128" s="304"/>
      <c r="U128" s="304"/>
      <c r="V128" s="448">
        <v>12.3</v>
      </c>
      <c r="W128" s="448"/>
      <c r="X128" s="448"/>
      <c r="Y128" s="448">
        <v>2.6</v>
      </c>
      <c r="Z128" s="448"/>
      <c r="AA128" s="448"/>
      <c r="AB128" s="448">
        <f>G128/42.94</f>
        <v>1387.4476013041453</v>
      </c>
      <c r="AC128" s="448"/>
      <c r="AD128" s="460"/>
    </row>
    <row r="129" spans="1:30" ht="17.25" customHeight="1">
      <c r="A129" s="8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Q129" s="6"/>
      <c r="R129" s="6"/>
      <c r="S129" s="6"/>
      <c r="U129" s="87"/>
      <c r="V129" s="87"/>
      <c r="W129" s="87"/>
      <c r="X129" s="87"/>
      <c r="Y129" s="87"/>
      <c r="Z129" s="87"/>
      <c r="AA129" s="87"/>
      <c r="AB129" s="87"/>
      <c r="AC129" s="87"/>
      <c r="AD129" s="87" t="s">
        <v>293</v>
      </c>
    </row>
    <row r="130" ht="17.25" customHeight="1"/>
    <row r="131" spans="1:30" ht="17.25" customHeight="1">
      <c r="A131" s="130" t="s">
        <v>556</v>
      </c>
      <c r="B131" s="127"/>
      <c r="C131" s="127"/>
      <c r="AD131" s="87"/>
    </row>
    <row r="132" spans="1:30" ht="17.25" customHeight="1">
      <c r="A132" s="209" t="s">
        <v>138</v>
      </c>
      <c r="B132" s="210"/>
      <c r="C132" s="210"/>
      <c r="D132" s="210"/>
      <c r="E132" s="211"/>
      <c r="F132" s="166" t="s">
        <v>578</v>
      </c>
      <c r="G132" s="166"/>
      <c r="H132" s="166"/>
      <c r="I132" s="166"/>
      <c r="J132" s="166"/>
      <c r="K132" s="166"/>
      <c r="L132" s="166"/>
      <c r="M132" s="165" t="s">
        <v>564</v>
      </c>
      <c r="N132" s="166"/>
      <c r="O132" s="166"/>
      <c r="P132" s="166"/>
      <c r="Q132" s="166"/>
      <c r="R132" s="166"/>
      <c r="S132" s="167"/>
      <c r="T132" s="166" t="s">
        <v>565</v>
      </c>
      <c r="U132" s="166"/>
      <c r="V132" s="166"/>
      <c r="W132" s="166"/>
      <c r="X132" s="166"/>
      <c r="Y132" s="166"/>
      <c r="Z132" s="167"/>
      <c r="AA132" s="6"/>
      <c r="AB132" s="6"/>
      <c r="AC132" s="6"/>
      <c r="AD132" s="6"/>
    </row>
    <row r="133" spans="1:30" ht="17.25" customHeight="1">
      <c r="A133" s="311" t="s">
        <v>474</v>
      </c>
      <c r="B133" s="312"/>
      <c r="C133" s="312"/>
      <c r="D133" s="312"/>
      <c r="E133" s="313"/>
      <c r="F133" s="262" t="s">
        <v>320</v>
      </c>
      <c r="G133" s="262"/>
      <c r="H133" s="262"/>
      <c r="I133" s="262"/>
      <c r="J133" s="262"/>
      <c r="K133" s="262"/>
      <c r="L133" s="262"/>
      <c r="M133" s="261" t="s">
        <v>320</v>
      </c>
      <c r="N133" s="262"/>
      <c r="O133" s="262"/>
      <c r="P133" s="262"/>
      <c r="Q133" s="262"/>
      <c r="R133" s="262"/>
      <c r="S133" s="263"/>
      <c r="T133" s="262" t="s">
        <v>93</v>
      </c>
      <c r="U133" s="262"/>
      <c r="V133" s="262"/>
      <c r="W133" s="262"/>
      <c r="X133" s="262"/>
      <c r="Y133" s="262"/>
      <c r="Z133" s="263"/>
      <c r="AA133" s="6"/>
      <c r="AB133" s="6"/>
      <c r="AC133" s="6"/>
      <c r="AD133" s="6"/>
    </row>
    <row r="134" spans="1:30" ht="17.25" customHeight="1">
      <c r="A134" s="191" t="s">
        <v>4</v>
      </c>
      <c r="B134" s="192"/>
      <c r="C134" s="192"/>
      <c r="D134" s="192"/>
      <c r="E134" s="193"/>
      <c r="F134" s="194">
        <v>2430</v>
      </c>
      <c r="G134" s="195"/>
      <c r="H134" s="195"/>
      <c r="I134" s="195"/>
      <c r="J134" s="195"/>
      <c r="K134" s="195"/>
      <c r="L134" s="6"/>
      <c r="M134" s="195" t="s">
        <v>598</v>
      </c>
      <c r="N134" s="195"/>
      <c r="O134" s="195"/>
      <c r="P134" s="195"/>
      <c r="Q134" s="195"/>
      <c r="R134" s="195"/>
      <c r="S134" s="6"/>
      <c r="T134" s="196" t="s">
        <v>431</v>
      </c>
      <c r="U134" s="196"/>
      <c r="V134" s="196"/>
      <c r="W134" s="196"/>
      <c r="X134" s="196"/>
      <c r="Y134" s="196"/>
      <c r="Z134" s="55"/>
      <c r="AA134" s="6"/>
      <c r="AB134" s="6"/>
      <c r="AC134" s="6"/>
      <c r="AD134" s="6"/>
    </row>
    <row r="135" spans="1:49" ht="17.25" customHeight="1">
      <c r="A135" s="191" t="s">
        <v>415</v>
      </c>
      <c r="B135" s="192"/>
      <c r="C135" s="192"/>
      <c r="D135" s="192"/>
      <c r="E135" s="193"/>
      <c r="F135" s="194">
        <v>2416</v>
      </c>
      <c r="G135" s="195"/>
      <c r="H135" s="195"/>
      <c r="I135" s="195"/>
      <c r="J135" s="195"/>
      <c r="K135" s="195"/>
      <c r="L135" s="6"/>
      <c r="M135" s="195">
        <v>-14</v>
      </c>
      <c r="N135" s="195"/>
      <c r="O135" s="195"/>
      <c r="P135" s="195"/>
      <c r="Q135" s="195"/>
      <c r="R135" s="195"/>
      <c r="S135" s="6"/>
      <c r="T135" s="196">
        <v>-0.6</v>
      </c>
      <c r="U135" s="196"/>
      <c r="V135" s="196"/>
      <c r="W135" s="196"/>
      <c r="X135" s="196"/>
      <c r="Y135" s="196"/>
      <c r="Z135" s="55"/>
      <c r="AA135" s="22"/>
      <c r="AB135" s="22"/>
      <c r="AC135" s="22"/>
      <c r="AD135" s="22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</row>
    <row r="136" spans="1:49" ht="17.25" customHeight="1">
      <c r="A136" s="191" t="s">
        <v>136</v>
      </c>
      <c r="B136" s="192"/>
      <c r="C136" s="192"/>
      <c r="D136" s="192"/>
      <c r="E136" s="193"/>
      <c r="F136" s="194">
        <v>2493</v>
      </c>
      <c r="G136" s="195"/>
      <c r="H136" s="195"/>
      <c r="I136" s="195"/>
      <c r="J136" s="195"/>
      <c r="K136" s="195"/>
      <c r="L136" s="6"/>
      <c r="M136" s="195">
        <f aca="true" t="shared" si="4" ref="M136:M149">F136-F135</f>
        <v>77</v>
      </c>
      <c r="N136" s="195"/>
      <c r="O136" s="195"/>
      <c r="P136" s="195"/>
      <c r="Q136" s="195"/>
      <c r="R136" s="195"/>
      <c r="S136" s="6"/>
      <c r="T136" s="196">
        <v>3.2</v>
      </c>
      <c r="U136" s="196"/>
      <c r="V136" s="196"/>
      <c r="W136" s="196"/>
      <c r="X136" s="196"/>
      <c r="Y136" s="196"/>
      <c r="Z136" s="55"/>
      <c r="AA136" s="22"/>
      <c r="AB136" s="22"/>
      <c r="AC136" s="22"/>
      <c r="AD136" s="22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1:49" ht="17.25" customHeight="1">
      <c r="A137" s="191" t="s">
        <v>416</v>
      </c>
      <c r="B137" s="192"/>
      <c r="C137" s="192"/>
      <c r="D137" s="192"/>
      <c r="E137" s="193"/>
      <c r="F137" s="194">
        <v>2590</v>
      </c>
      <c r="G137" s="195"/>
      <c r="H137" s="195"/>
      <c r="I137" s="195"/>
      <c r="J137" s="195"/>
      <c r="K137" s="195"/>
      <c r="L137" s="6"/>
      <c r="M137" s="195">
        <f t="shared" si="4"/>
        <v>97</v>
      </c>
      <c r="N137" s="195"/>
      <c r="O137" s="195"/>
      <c r="P137" s="195"/>
      <c r="Q137" s="195"/>
      <c r="R137" s="195"/>
      <c r="S137" s="6"/>
      <c r="T137" s="196">
        <v>3.9</v>
      </c>
      <c r="U137" s="196"/>
      <c r="V137" s="196"/>
      <c r="W137" s="196"/>
      <c r="X137" s="196"/>
      <c r="Y137" s="196"/>
      <c r="Z137" s="55"/>
      <c r="AA137" s="22"/>
      <c r="AB137" s="22"/>
      <c r="AC137" s="22"/>
      <c r="AD137" s="22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49" ht="17.25" customHeight="1">
      <c r="A138" s="191" t="s">
        <v>417</v>
      </c>
      <c r="B138" s="192"/>
      <c r="C138" s="192"/>
      <c r="D138" s="192"/>
      <c r="E138" s="193"/>
      <c r="F138" s="194">
        <v>2617</v>
      </c>
      <c r="G138" s="195"/>
      <c r="H138" s="195"/>
      <c r="I138" s="195"/>
      <c r="J138" s="195"/>
      <c r="K138" s="195"/>
      <c r="L138" s="6"/>
      <c r="M138" s="195">
        <f t="shared" si="4"/>
        <v>27</v>
      </c>
      <c r="N138" s="195"/>
      <c r="O138" s="195"/>
      <c r="P138" s="195"/>
      <c r="Q138" s="195"/>
      <c r="R138" s="195"/>
      <c r="S138" s="6"/>
      <c r="T138" s="196">
        <v>1</v>
      </c>
      <c r="U138" s="196"/>
      <c r="V138" s="196"/>
      <c r="W138" s="196"/>
      <c r="X138" s="196"/>
      <c r="Y138" s="196"/>
      <c r="Z138" s="55"/>
      <c r="AA138" s="22"/>
      <c r="AB138" s="22"/>
      <c r="AC138" s="22"/>
      <c r="AD138" s="22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1:49" ht="17.25" customHeight="1">
      <c r="A139" s="191" t="s">
        <v>418</v>
      </c>
      <c r="B139" s="192"/>
      <c r="C139" s="192"/>
      <c r="D139" s="192"/>
      <c r="E139" s="193"/>
      <c r="F139" s="194">
        <v>3281</v>
      </c>
      <c r="G139" s="195"/>
      <c r="H139" s="195"/>
      <c r="I139" s="195"/>
      <c r="J139" s="195"/>
      <c r="K139" s="195"/>
      <c r="L139" s="6"/>
      <c r="M139" s="195">
        <f t="shared" si="4"/>
        <v>664</v>
      </c>
      <c r="N139" s="195"/>
      <c r="O139" s="195"/>
      <c r="P139" s="195"/>
      <c r="Q139" s="195"/>
      <c r="R139" s="195"/>
      <c r="S139" s="6"/>
      <c r="T139" s="196">
        <v>25.4</v>
      </c>
      <c r="U139" s="196"/>
      <c r="V139" s="196"/>
      <c r="W139" s="196"/>
      <c r="X139" s="196"/>
      <c r="Y139" s="196"/>
      <c r="Z139" s="55"/>
      <c r="AA139" s="22"/>
      <c r="AB139" s="22"/>
      <c r="AC139" s="22"/>
      <c r="AD139" s="22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49" ht="17.25" customHeight="1">
      <c r="A140" s="191" t="s">
        <v>419</v>
      </c>
      <c r="B140" s="192"/>
      <c r="C140" s="192"/>
      <c r="D140" s="192"/>
      <c r="E140" s="193"/>
      <c r="F140" s="194">
        <v>3229</v>
      </c>
      <c r="G140" s="195"/>
      <c r="H140" s="195"/>
      <c r="I140" s="195"/>
      <c r="J140" s="195"/>
      <c r="K140" s="195"/>
      <c r="L140" s="6"/>
      <c r="M140" s="195">
        <f t="shared" si="4"/>
        <v>-52</v>
      </c>
      <c r="N140" s="195"/>
      <c r="O140" s="195"/>
      <c r="P140" s="195"/>
      <c r="Q140" s="195"/>
      <c r="R140" s="195"/>
      <c r="S140" s="6"/>
      <c r="T140" s="196">
        <v>-1.8</v>
      </c>
      <c r="U140" s="196"/>
      <c r="V140" s="196"/>
      <c r="W140" s="196"/>
      <c r="X140" s="196"/>
      <c r="Y140" s="196"/>
      <c r="Z140" s="55"/>
      <c r="AA140" s="22"/>
      <c r="AB140" s="22"/>
      <c r="AC140" s="22"/>
      <c r="AD140" s="22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49" ht="17.25" customHeight="1">
      <c r="A141" s="191" t="s">
        <v>420</v>
      </c>
      <c r="B141" s="192"/>
      <c r="C141" s="192"/>
      <c r="D141" s="192"/>
      <c r="E141" s="193"/>
      <c r="F141" s="194">
        <v>3226</v>
      </c>
      <c r="G141" s="195"/>
      <c r="H141" s="195"/>
      <c r="I141" s="195"/>
      <c r="J141" s="195"/>
      <c r="K141" s="195"/>
      <c r="L141" s="6"/>
      <c r="M141" s="195">
        <f t="shared" si="4"/>
        <v>-3</v>
      </c>
      <c r="N141" s="195"/>
      <c r="O141" s="195"/>
      <c r="P141" s="195"/>
      <c r="Q141" s="195"/>
      <c r="R141" s="195"/>
      <c r="S141" s="6"/>
      <c r="T141" s="196">
        <v>-0.1</v>
      </c>
      <c r="U141" s="196"/>
      <c r="V141" s="196"/>
      <c r="W141" s="196"/>
      <c r="X141" s="196"/>
      <c r="Y141" s="196"/>
      <c r="Z141" s="55"/>
      <c r="AA141" s="22"/>
      <c r="AB141" s="22"/>
      <c r="AC141" s="22"/>
      <c r="AD141" s="22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49" ht="17.25" customHeight="1">
      <c r="A142" s="191" t="s">
        <v>298</v>
      </c>
      <c r="B142" s="192"/>
      <c r="C142" s="192"/>
      <c r="D142" s="192"/>
      <c r="E142" s="193"/>
      <c r="F142" s="194">
        <v>3441</v>
      </c>
      <c r="G142" s="195"/>
      <c r="H142" s="195"/>
      <c r="I142" s="195"/>
      <c r="J142" s="195"/>
      <c r="K142" s="195"/>
      <c r="L142" s="6"/>
      <c r="M142" s="195">
        <f t="shared" si="4"/>
        <v>215</v>
      </c>
      <c r="N142" s="195"/>
      <c r="O142" s="195"/>
      <c r="P142" s="195"/>
      <c r="Q142" s="195"/>
      <c r="R142" s="195"/>
      <c r="S142" s="6"/>
      <c r="T142" s="196">
        <v>6.7</v>
      </c>
      <c r="U142" s="196"/>
      <c r="V142" s="196"/>
      <c r="W142" s="196"/>
      <c r="X142" s="196"/>
      <c r="Y142" s="196"/>
      <c r="Z142" s="55"/>
      <c r="AA142" s="22"/>
      <c r="AB142" s="22"/>
      <c r="AC142" s="22"/>
      <c r="AD142" s="22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49" ht="17.25" customHeight="1">
      <c r="A143" s="191" t="s">
        <v>299</v>
      </c>
      <c r="B143" s="192"/>
      <c r="C143" s="192"/>
      <c r="D143" s="192"/>
      <c r="E143" s="193"/>
      <c r="F143" s="194">
        <v>3928</v>
      </c>
      <c r="G143" s="195"/>
      <c r="H143" s="195"/>
      <c r="I143" s="195"/>
      <c r="J143" s="195"/>
      <c r="K143" s="195"/>
      <c r="L143" s="6"/>
      <c r="M143" s="195">
        <f t="shared" si="4"/>
        <v>487</v>
      </c>
      <c r="N143" s="195"/>
      <c r="O143" s="195"/>
      <c r="P143" s="195"/>
      <c r="Q143" s="195"/>
      <c r="R143" s="195"/>
      <c r="S143" s="6"/>
      <c r="T143" s="196">
        <v>14.2</v>
      </c>
      <c r="U143" s="196"/>
      <c r="V143" s="196"/>
      <c r="W143" s="196"/>
      <c r="X143" s="196"/>
      <c r="Y143" s="196"/>
      <c r="Z143" s="55"/>
      <c r="AA143" s="22"/>
      <c r="AB143" s="22"/>
      <c r="AC143" s="22"/>
      <c r="AD143" s="22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 ht="17.25" customHeight="1">
      <c r="A144" s="191" t="s">
        <v>300</v>
      </c>
      <c r="B144" s="192"/>
      <c r="C144" s="192"/>
      <c r="D144" s="192"/>
      <c r="E144" s="193"/>
      <c r="F144" s="194">
        <v>5319</v>
      </c>
      <c r="G144" s="195"/>
      <c r="H144" s="195"/>
      <c r="I144" s="195"/>
      <c r="J144" s="195"/>
      <c r="K144" s="195"/>
      <c r="L144" s="6"/>
      <c r="M144" s="195">
        <f t="shared" si="4"/>
        <v>1391</v>
      </c>
      <c r="N144" s="195"/>
      <c r="O144" s="195"/>
      <c r="P144" s="195"/>
      <c r="Q144" s="195"/>
      <c r="R144" s="195"/>
      <c r="S144" s="6"/>
      <c r="T144" s="196">
        <v>35.2</v>
      </c>
      <c r="U144" s="196"/>
      <c r="V144" s="196"/>
      <c r="W144" s="196"/>
      <c r="X144" s="196"/>
      <c r="Y144" s="196"/>
      <c r="Z144" s="55"/>
      <c r="AA144" s="22"/>
      <c r="AB144" s="22"/>
      <c r="AC144" s="22"/>
      <c r="AD144" s="22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ht="17.25" customHeight="1">
      <c r="A145" s="191" t="s">
        <v>181</v>
      </c>
      <c r="B145" s="192"/>
      <c r="C145" s="192"/>
      <c r="D145" s="192"/>
      <c r="E145" s="193"/>
      <c r="F145" s="194">
        <v>7794</v>
      </c>
      <c r="G145" s="195"/>
      <c r="H145" s="195"/>
      <c r="I145" s="195"/>
      <c r="J145" s="195"/>
      <c r="K145" s="195"/>
      <c r="L145" s="6"/>
      <c r="M145" s="195">
        <f t="shared" si="4"/>
        <v>2475</v>
      </c>
      <c r="N145" s="195"/>
      <c r="O145" s="195"/>
      <c r="P145" s="195"/>
      <c r="Q145" s="195"/>
      <c r="R145" s="195"/>
      <c r="S145" s="6"/>
      <c r="T145" s="196">
        <v>45.4</v>
      </c>
      <c r="U145" s="196"/>
      <c r="V145" s="196"/>
      <c r="W145" s="196"/>
      <c r="X145" s="196"/>
      <c r="Y145" s="196"/>
      <c r="Z145" s="55"/>
      <c r="AA145" s="22"/>
      <c r="AB145" s="22"/>
      <c r="AC145" s="22"/>
      <c r="AD145" s="22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 ht="17.25" customHeight="1">
      <c r="A146" s="191" t="s">
        <v>182</v>
      </c>
      <c r="B146" s="192"/>
      <c r="C146" s="192"/>
      <c r="D146" s="192"/>
      <c r="E146" s="193"/>
      <c r="F146" s="194">
        <v>10472</v>
      </c>
      <c r="G146" s="195"/>
      <c r="H146" s="195"/>
      <c r="I146" s="195"/>
      <c r="J146" s="195"/>
      <c r="K146" s="195"/>
      <c r="L146" s="6"/>
      <c r="M146" s="195">
        <f t="shared" si="4"/>
        <v>2678</v>
      </c>
      <c r="N146" s="195"/>
      <c r="O146" s="195"/>
      <c r="P146" s="195"/>
      <c r="Q146" s="195"/>
      <c r="R146" s="195"/>
      <c r="S146" s="6"/>
      <c r="T146" s="196">
        <v>35.5</v>
      </c>
      <c r="U146" s="196"/>
      <c r="V146" s="196"/>
      <c r="W146" s="196"/>
      <c r="X146" s="196"/>
      <c r="Y146" s="196"/>
      <c r="Z146" s="55"/>
      <c r="AA146" s="22"/>
      <c r="AB146" s="22"/>
      <c r="AC146" s="22"/>
      <c r="AD146" s="22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1:49" ht="17.25" customHeight="1">
      <c r="A147" s="191" t="s">
        <v>183</v>
      </c>
      <c r="B147" s="192"/>
      <c r="C147" s="192"/>
      <c r="D147" s="192"/>
      <c r="E147" s="193"/>
      <c r="F147" s="194">
        <v>11953</v>
      </c>
      <c r="G147" s="195"/>
      <c r="H147" s="195"/>
      <c r="I147" s="195"/>
      <c r="J147" s="195"/>
      <c r="K147" s="195"/>
      <c r="L147" s="6"/>
      <c r="M147" s="195">
        <f t="shared" si="4"/>
        <v>1481</v>
      </c>
      <c r="N147" s="195"/>
      <c r="O147" s="195"/>
      <c r="P147" s="195"/>
      <c r="Q147" s="195"/>
      <c r="R147" s="195"/>
      <c r="S147" s="6"/>
      <c r="T147" s="196">
        <v>14.1</v>
      </c>
      <c r="U147" s="196"/>
      <c r="V147" s="196"/>
      <c r="W147" s="196"/>
      <c r="X147" s="196"/>
      <c r="Y147" s="196"/>
      <c r="Z147" s="55"/>
      <c r="AA147" s="22"/>
      <c r="AB147" s="22"/>
      <c r="AC147" s="22"/>
      <c r="AD147" s="22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1:49" ht="17.25" customHeight="1">
      <c r="A148" s="191" t="s">
        <v>272</v>
      </c>
      <c r="B148" s="192"/>
      <c r="C148" s="192"/>
      <c r="D148" s="192"/>
      <c r="E148" s="193"/>
      <c r="F148" s="194">
        <v>15136</v>
      </c>
      <c r="G148" s="195"/>
      <c r="H148" s="195"/>
      <c r="I148" s="195"/>
      <c r="J148" s="195"/>
      <c r="K148" s="195"/>
      <c r="L148" s="6"/>
      <c r="M148" s="195">
        <f t="shared" si="4"/>
        <v>3183</v>
      </c>
      <c r="N148" s="195"/>
      <c r="O148" s="195"/>
      <c r="P148" s="195"/>
      <c r="Q148" s="195"/>
      <c r="R148" s="195"/>
      <c r="S148" s="6"/>
      <c r="T148" s="196">
        <v>26.6</v>
      </c>
      <c r="U148" s="196"/>
      <c r="V148" s="196"/>
      <c r="W148" s="196"/>
      <c r="X148" s="196"/>
      <c r="Y148" s="196"/>
      <c r="Z148" s="55"/>
      <c r="AA148" s="22"/>
      <c r="AB148" s="22"/>
      <c r="AC148" s="22"/>
      <c r="AD148" s="22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:49" ht="17.25" customHeight="1">
      <c r="A149" s="191" t="s">
        <v>53</v>
      </c>
      <c r="B149" s="192"/>
      <c r="C149" s="192"/>
      <c r="D149" s="192"/>
      <c r="E149" s="193"/>
      <c r="F149" s="194">
        <v>18331</v>
      </c>
      <c r="G149" s="195"/>
      <c r="H149" s="195"/>
      <c r="I149" s="195"/>
      <c r="J149" s="195"/>
      <c r="K149" s="195"/>
      <c r="L149" s="6"/>
      <c r="M149" s="195">
        <f t="shared" si="4"/>
        <v>3195</v>
      </c>
      <c r="N149" s="195"/>
      <c r="O149" s="195"/>
      <c r="P149" s="195"/>
      <c r="Q149" s="195"/>
      <c r="R149" s="195"/>
      <c r="S149" s="6"/>
      <c r="T149" s="196">
        <v>21.1</v>
      </c>
      <c r="U149" s="196"/>
      <c r="V149" s="196"/>
      <c r="W149" s="196"/>
      <c r="X149" s="196"/>
      <c r="Y149" s="196"/>
      <c r="Z149" s="55"/>
      <c r="AA149" s="22"/>
      <c r="AB149" s="22"/>
      <c r="AC149" s="22"/>
      <c r="AD149" s="22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1:49" ht="17.25" customHeight="1">
      <c r="A150" s="261" t="s">
        <v>472</v>
      </c>
      <c r="B150" s="262"/>
      <c r="C150" s="262"/>
      <c r="D150" s="262"/>
      <c r="E150" s="263"/>
      <c r="F150" s="304">
        <v>22409</v>
      </c>
      <c r="G150" s="304"/>
      <c r="H150" s="304"/>
      <c r="I150" s="304"/>
      <c r="J150" s="304"/>
      <c r="K150" s="304"/>
      <c r="L150" s="15"/>
      <c r="M150" s="304">
        <f>F150-F149</f>
        <v>4078</v>
      </c>
      <c r="N150" s="304"/>
      <c r="O150" s="304"/>
      <c r="P150" s="304"/>
      <c r="Q150" s="304"/>
      <c r="R150" s="304"/>
      <c r="S150" s="15"/>
      <c r="T150" s="448">
        <v>22.2</v>
      </c>
      <c r="U150" s="448"/>
      <c r="V150" s="448"/>
      <c r="W150" s="448"/>
      <c r="X150" s="448"/>
      <c r="Y150" s="448"/>
      <c r="Z150" s="56"/>
      <c r="AA150" s="22"/>
      <c r="AB150" s="22"/>
      <c r="AC150" s="22"/>
      <c r="AD150" s="22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1:29" ht="17.25" customHeight="1">
      <c r="A151" s="85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Q151" s="6"/>
      <c r="R151" s="6"/>
      <c r="S151" s="6"/>
      <c r="U151" s="87"/>
      <c r="V151" s="87"/>
      <c r="W151" s="87"/>
      <c r="X151" s="87"/>
      <c r="Y151" s="87"/>
      <c r="Z151" s="87" t="s">
        <v>293</v>
      </c>
      <c r="AA151" s="87"/>
      <c r="AB151" s="87"/>
      <c r="AC151" s="87"/>
    </row>
    <row r="152" spans="1:49" ht="17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:24" ht="15.75" customHeight="1">
      <c r="A153" s="111" t="s">
        <v>517</v>
      </c>
      <c r="B153" s="128"/>
      <c r="C153" s="128"/>
      <c r="D153" s="128"/>
      <c r="E153" s="128"/>
      <c r="F153" s="128"/>
      <c r="G153" s="128"/>
      <c r="H153" s="128"/>
      <c r="I153" s="128"/>
      <c r="J153" s="128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2:24" ht="12" customHeight="1">
      <c r="B154" s="25" t="s">
        <v>581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1:30" ht="12" customHeight="1">
      <c r="A155" s="209" t="s">
        <v>476</v>
      </c>
      <c r="B155" s="210"/>
      <c r="C155" s="210"/>
      <c r="D155" s="210"/>
      <c r="E155" s="210"/>
      <c r="F155" s="211"/>
      <c r="G155" s="238" t="s">
        <v>83</v>
      </c>
      <c r="H155" s="238"/>
      <c r="I155" s="238"/>
      <c r="J155" s="238"/>
      <c r="K155" s="238"/>
      <c r="L155" s="238"/>
      <c r="M155" s="238"/>
      <c r="N155" s="238"/>
      <c r="O155" s="238"/>
      <c r="P155" s="238"/>
      <c r="Q155" s="238" t="s">
        <v>209</v>
      </c>
      <c r="R155" s="238"/>
      <c r="S155" s="238"/>
      <c r="T155" s="238"/>
      <c r="U155" s="238"/>
      <c r="V155" s="238"/>
      <c r="W155" s="238"/>
      <c r="X155" s="238"/>
      <c r="Y155" s="238"/>
      <c r="Z155" s="238"/>
      <c r="AA155" s="451" t="s">
        <v>166</v>
      </c>
      <c r="AB155" s="452"/>
      <c r="AC155" s="452"/>
      <c r="AD155" s="452"/>
    </row>
    <row r="156" spans="1:30" ht="12" customHeight="1">
      <c r="A156" s="249" t="s">
        <v>219</v>
      </c>
      <c r="B156" s="250"/>
      <c r="C156" s="250"/>
      <c r="D156" s="250"/>
      <c r="E156" s="250"/>
      <c r="F156" s="251"/>
      <c r="G156" s="238" t="s">
        <v>586</v>
      </c>
      <c r="H156" s="238"/>
      <c r="I156" s="238"/>
      <c r="J156" s="238"/>
      <c r="K156" s="238" t="s">
        <v>359</v>
      </c>
      <c r="L156" s="238"/>
      <c r="M156" s="238"/>
      <c r="N156" s="238" t="s">
        <v>360</v>
      </c>
      <c r="O156" s="238"/>
      <c r="P156" s="238"/>
      <c r="Q156" s="238" t="s">
        <v>586</v>
      </c>
      <c r="R156" s="238"/>
      <c r="S156" s="238"/>
      <c r="T156" s="238"/>
      <c r="U156" s="238" t="s">
        <v>359</v>
      </c>
      <c r="V156" s="238"/>
      <c r="W156" s="238"/>
      <c r="X156" s="238" t="s">
        <v>360</v>
      </c>
      <c r="Y156" s="238"/>
      <c r="Z156" s="238"/>
      <c r="AA156" s="181" t="s">
        <v>544</v>
      </c>
      <c r="AB156" s="182"/>
      <c r="AC156" s="182"/>
      <c r="AD156" s="316"/>
    </row>
    <row r="157" spans="1:30" ht="12" customHeight="1">
      <c r="A157" s="44"/>
      <c r="B157" s="246" t="s">
        <v>11</v>
      </c>
      <c r="C157" s="246"/>
      <c r="D157" s="246"/>
      <c r="E157" s="246"/>
      <c r="F157" s="41"/>
      <c r="G157" s="178">
        <v>39198</v>
      </c>
      <c r="H157" s="178"/>
      <c r="I157" s="178"/>
      <c r="J157" s="178"/>
      <c r="K157" s="198">
        <v>19248</v>
      </c>
      <c r="L157" s="198"/>
      <c r="M157" s="198"/>
      <c r="N157" s="198">
        <v>19950</v>
      </c>
      <c r="O157" s="198"/>
      <c r="P157" s="198"/>
      <c r="Q157" s="178">
        <v>44465</v>
      </c>
      <c r="R157" s="178"/>
      <c r="S157" s="178"/>
      <c r="T157" s="178"/>
      <c r="U157" s="449">
        <v>21926</v>
      </c>
      <c r="V157" s="449"/>
      <c r="W157" s="449"/>
      <c r="X157" s="449">
        <v>22539</v>
      </c>
      <c r="Y157" s="449"/>
      <c r="Z157" s="449"/>
      <c r="AA157" s="178">
        <v>48899</v>
      </c>
      <c r="AB157" s="178"/>
      <c r="AC157" s="178"/>
      <c r="AD157" s="178"/>
    </row>
    <row r="158" spans="1:30" ht="12" customHeight="1">
      <c r="A158" s="45"/>
      <c r="B158" s="192" t="s">
        <v>248</v>
      </c>
      <c r="C158" s="192"/>
      <c r="D158" s="192"/>
      <c r="E158" s="192"/>
      <c r="F158" s="43"/>
      <c r="G158" s="198">
        <f>G159+G160+G161+G162+G163</f>
        <v>3347</v>
      </c>
      <c r="H158" s="198"/>
      <c r="I158" s="198"/>
      <c r="J158" s="198"/>
      <c r="K158" s="198">
        <f>K159+K160+K161+K162+K163</f>
        <v>1733</v>
      </c>
      <c r="L158" s="198"/>
      <c r="M158" s="198"/>
      <c r="N158" s="198">
        <f>N159+N160+N161+N162+N163</f>
        <v>1614</v>
      </c>
      <c r="O158" s="198"/>
      <c r="P158" s="198"/>
      <c r="Q158" s="198">
        <f>Q159+Q160+Q161+Q162+Q163</f>
        <v>2589</v>
      </c>
      <c r="R158" s="198"/>
      <c r="S158" s="198"/>
      <c r="T158" s="198"/>
      <c r="U158" s="449">
        <f>U159+U160+U161+U162+U163</f>
        <v>1358</v>
      </c>
      <c r="V158" s="449"/>
      <c r="W158" s="449"/>
      <c r="X158" s="449">
        <f>X159+X160+X161+X162+X163</f>
        <v>1231</v>
      </c>
      <c r="Y158" s="449"/>
      <c r="Z158" s="449"/>
      <c r="AA158" s="198">
        <f>AA159+AA160+AA161+AA162+AA163</f>
        <v>2142</v>
      </c>
      <c r="AB158" s="198"/>
      <c r="AC158" s="198"/>
      <c r="AD158" s="198"/>
    </row>
    <row r="159" spans="1:30" ht="12" customHeight="1">
      <c r="A159" s="45"/>
      <c r="B159" s="192">
        <v>0</v>
      </c>
      <c r="C159" s="192"/>
      <c r="D159" s="192"/>
      <c r="E159" s="192"/>
      <c r="F159" s="43"/>
      <c r="G159" s="198">
        <v>573</v>
      </c>
      <c r="H159" s="198"/>
      <c r="I159" s="198"/>
      <c r="J159" s="198"/>
      <c r="K159" s="198">
        <v>290</v>
      </c>
      <c r="L159" s="198"/>
      <c r="M159" s="198"/>
      <c r="N159" s="198">
        <v>283</v>
      </c>
      <c r="O159" s="198"/>
      <c r="P159" s="198"/>
      <c r="Q159" s="198">
        <v>439</v>
      </c>
      <c r="R159" s="198"/>
      <c r="S159" s="198"/>
      <c r="T159" s="198"/>
      <c r="U159" s="449">
        <v>239</v>
      </c>
      <c r="V159" s="449"/>
      <c r="W159" s="449"/>
      <c r="X159" s="449">
        <v>200</v>
      </c>
      <c r="Y159" s="449"/>
      <c r="Z159" s="449"/>
      <c r="AA159" s="198">
        <v>377</v>
      </c>
      <c r="AB159" s="198"/>
      <c r="AC159" s="198"/>
      <c r="AD159" s="198"/>
    </row>
    <row r="160" spans="1:30" ht="12" customHeight="1">
      <c r="A160" s="45"/>
      <c r="B160" s="192">
        <v>1</v>
      </c>
      <c r="C160" s="192"/>
      <c r="D160" s="192"/>
      <c r="E160" s="192"/>
      <c r="F160" s="43"/>
      <c r="G160" s="198">
        <v>601</v>
      </c>
      <c r="H160" s="198"/>
      <c r="I160" s="198"/>
      <c r="J160" s="198"/>
      <c r="K160" s="198">
        <v>318</v>
      </c>
      <c r="L160" s="198"/>
      <c r="M160" s="198"/>
      <c r="N160" s="198">
        <v>283</v>
      </c>
      <c r="O160" s="198"/>
      <c r="P160" s="198"/>
      <c r="Q160" s="198">
        <v>494</v>
      </c>
      <c r="R160" s="198"/>
      <c r="S160" s="198"/>
      <c r="T160" s="198"/>
      <c r="U160" s="449">
        <v>241</v>
      </c>
      <c r="V160" s="449"/>
      <c r="W160" s="449"/>
      <c r="X160" s="449">
        <v>253</v>
      </c>
      <c r="Y160" s="449"/>
      <c r="Z160" s="449"/>
      <c r="AA160" s="198">
        <v>385</v>
      </c>
      <c r="AB160" s="198"/>
      <c r="AC160" s="198"/>
      <c r="AD160" s="198"/>
    </row>
    <row r="161" spans="1:30" ht="12" customHeight="1">
      <c r="A161" s="45"/>
      <c r="B161" s="192">
        <v>2</v>
      </c>
      <c r="C161" s="192"/>
      <c r="D161" s="192"/>
      <c r="E161" s="192"/>
      <c r="F161" s="43"/>
      <c r="G161" s="198">
        <v>664</v>
      </c>
      <c r="H161" s="198"/>
      <c r="I161" s="198"/>
      <c r="J161" s="198"/>
      <c r="K161" s="198">
        <v>343</v>
      </c>
      <c r="L161" s="198"/>
      <c r="M161" s="198"/>
      <c r="N161" s="198">
        <v>321</v>
      </c>
      <c r="O161" s="198"/>
      <c r="P161" s="198"/>
      <c r="Q161" s="198">
        <v>500</v>
      </c>
      <c r="R161" s="198"/>
      <c r="S161" s="198"/>
      <c r="T161" s="198"/>
      <c r="U161" s="449">
        <v>259</v>
      </c>
      <c r="V161" s="449"/>
      <c r="W161" s="449"/>
      <c r="X161" s="449">
        <v>241</v>
      </c>
      <c r="Y161" s="449"/>
      <c r="Z161" s="449"/>
      <c r="AA161" s="198">
        <v>428</v>
      </c>
      <c r="AB161" s="198"/>
      <c r="AC161" s="198"/>
      <c r="AD161" s="198"/>
    </row>
    <row r="162" spans="1:30" ht="12" customHeight="1">
      <c r="A162" s="45"/>
      <c r="B162" s="192">
        <v>3</v>
      </c>
      <c r="C162" s="192"/>
      <c r="D162" s="192"/>
      <c r="E162" s="192"/>
      <c r="F162" s="43"/>
      <c r="G162" s="198">
        <v>713</v>
      </c>
      <c r="H162" s="198"/>
      <c r="I162" s="198"/>
      <c r="J162" s="198"/>
      <c r="K162" s="198">
        <v>361</v>
      </c>
      <c r="L162" s="198"/>
      <c r="M162" s="198"/>
      <c r="N162" s="198">
        <v>352</v>
      </c>
      <c r="O162" s="198"/>
      <c r="P162" s="198"/>
      <c r="Q162" s="198">
        <v>568</v>
      </c>
      <c r="R162" s="198"/>
      <c r="S162" s="198"/>
      <c r="T162" s="198"/>
      <c r="U162" s="449">
        <v>306</v>
      </c>
      <c r="V162" s="449"/>
      <c r="W162" s="449"/>
      <c r="X162" s="449">
        <v>262</v>
      </c>
      <c r="Y162" s="449"/>
      <c r="Z162" s="449"/>
      <c r="AA162" s="198">
        <v>467</v>
      </c>
      <c r="AB162" s="198"/>
      <c r="AC162" s="198"/>
      <c r="AD162" s="198"/>
    </row>
    <row r="163" spans="1:30" ht="12" customHeight="1">
      <c r="A163" s="45"/>
      <c r="B163" s="192">
        <v>4</v>
      </c>
      <c r="C163" s="192"/>
      <c r="D163" s="192"/>
      <c r="E163" s="192"/>
      <c r="F163" s="43"/>
      <c r="G163" s="198">
        <v>796</v>
      </c>
      <c r="H163" s="198"/>
      <c r="I163" s="198"/>
      <c r="J163" s="198"/>
      <c r="K163" s="198">
        <v>421</v>
      </c>
      <c r="L163" s="198"/>
      <c r="M163" s="198"/>
      <c r="N163" s="198">
        <v>375</v>
      </c>
      <c r="O163" s="198"/>
      <c r="P163" s="198"/>
      <c r="Q163" s="198">
        <v>588</v>
      </c>
      <c r="R163" s="198"/>
      <c r="S163" s="198"/>
      <c r="T163" s="198"/>
      <c r="U163" s="449">
        <v>313</v>
      </c>
      <c r="V163" s="449"/>
      <c r="W163" s="449"/>
      <c r="X163" s="449">
        <v>275</v>
      </c>
      <c r="Y163" s="449"/>
      <c r="Z163" s="449"/>
      <c r="AA163" s="198">
        <v>485</v>
      </c>
      <c r="AB163" s="198"/>
      <c r="AC163" s="198"/>
      <c r="AD163" s="198"/>
    </row>
    <row r="164" spans="1:30" ht="12" customHeight="1">
      <c r="A164" s="45"/>
      <c r="B164" s="192" t="s">
        <v>249</v>
      </c>
      <c r="C164" s="192"/>
      <c r="D164" s="192"/>
      <c r="E164" s="192"/>
      <c r="F164" s="43"/>
      <c r="G164" s="198">
        <f>G165+G166+G167+G168+G169</f>
        <v>4375</v>
      </c>
      <c r="H164" s="198"/>
      <c r="I164" s="198"/>
      <c r="J164" s="198"/>
      <c r="K164" s="198">
        <f>K165+K166+K167+K168+K169</f>
        <v>2230</v>
      </c>
      <c r="L164" s="198"/>
      <c r="M164" s="198"/>
      <c r="N164" s="198">
        <f>N165+N166+N167+N168+N169</f>
        <v>2145</v>
      </c>
      <c r="O164" s="198"/>
      <c r="P164" s="198"/>
      <c r="Q164" s="198">
        <f>Q165+Q166+Q167+Q168+Q169</f>
        <v>3884</v>
      </c>
      <c r="R164" s="198"/>
      <c r="S164" s="198"/>
      <c r="T164" s="198"/>
      <c r="U164" s="449">
        <f>U165+U166+U167+U168+U169</f>
        <v>2039</v>
      </c>
      <c r="V164" s="449"/>
      <c r="W164" s="449"/>
      <c r="X164" s="449">
        <f>X165+X166+X167+X168+X169</f>
        <v>1845</v>
      </c>
      <c r="Y164" s="449"/>
      <c r="Z164" s="449"/>
      <c r="AA164" s="198">
        <f>AA165+AA166+AA167+AA168+AA169</f>
        <v>2862</v>
      </c>
      <c r="AB164" s="198"/>
      <c r="AC164" s="198"/>
      <c r="AD164" s="198"/>
    </row>
    <row r="165" spans="1:30" ht="12" customHeight="1">
      <c r="A165" s="45"/>
      <c r="B165" s="192">
        <v>5</v>
      </c>
      <c r="C165" s="192"/>
      <c r="D165" s="192"/>
      <c r="E165" s="192"/>
      <c r="F165" s="43"/>
      <c r="G165" s="198">
        <v>834</v>
      </c>
      <c r="H165" s="198"/>
      <c r="I165" s="198"/>
      <c r="J165" s="198"/>
      <c r="K165" s="198">
        <v>414</v>
      </c>
      <c r="L165" s="198"/>
      <c r="M165" s="198"/>
      <c r="N165" s="198">
        <v>420</v>
      </c>
      <c r="O165" s="198"/>
      <c r="P165" s="198"/>
      <c r="Q165" s="198">
        <v>665</v>
      </c>
      <c r="R165" s="198"/>
      <c r="S165" s="198"/>
      <c r="T165" s="198"/>
      <c r="U165" s="449">
        <v>348</v>
      </c>
      <c r="V165" s="449"/>
      <c r="W165" s="449"/>
      <c r="X165" s="449">
        <v>317</v>
      </c>
      <c r="Y165" s="449"/>
      <c r="Z165" s="449"/>
      <c r="AA165" s="198">
        <v>530</v>
      </c>
      <c r="AB165" s="198"/>
      <c r="AC165" s="198"/>
      <c r="AD165" s="198"/>
    </row>
    <row r="166" spans="1:30" ht="12" customHeight="1">
      <c r="A166" s="45"/>
      <c r="B166" s="192">
        <v>6</v>
      </c>
      <c r="C166" s="192"/>
      <c r="D166" s="192"/>
      <c r="E166" s="192"/>
      <c r="F166" s="43"/>
      <c r="G166" s="198">
        <v>891</v>
      </c>
      <c r="H166" s="198"/>
      <c r="I166" s="198"/>
      <c r="J166" s="198"/>
      <c r="K166" s="198">
        <v>450</v>
      </c>
      <c r="L166" s="198"/>
      <c r="M166" s="198"/>
      <c r="N166" s="198">
        <v>441</v>
      </c>
      <c r="O166" s="198"/>
      <c r="P166" s="198"/>
      <c r="Q166" s="198">
        <v>693</v>
      </c>
      <c r="R166" s="198"/>
      <c r="S166" s="198"/>
      <c r="T166" s="198"/>
      <c r="U166" s="449">
        <v>363</v>
      </c>
      <c r="V166" s="449"/>
      <c r="W166" s="449"/>
      <c r="X166" s="449">
        <v>330</v>
      </c>
      <c r="Y166" s="449"/>
      <c r="Z166" s="449"/>
      <c r="AA166" s="198">
        <v>558</v>
      </c>
      <c r="AB166" s="198"/>
      <c r="AC166" s="198"/>
      <c r="AD166" s="198"/>
    </row>
    <row r="167" spans="1:30" ht="12" customHeight="1">
      <c r="A167" s="45"/>
      <c r="B167" s="192">
        <v>7</v>
      </c>
      <c r="C167" s="192"/>
      <c r="D167" s="192"/>
      <c r="E167" s="192"/>
      <c r="F167" s="43"/>
      <c r="G167" s="198">
        <v>929</v>
      </c>
      <c r="H167" s="198"/>
      <c r="I167" s="198"/>
      <c r="J167" s="198"/>
      <c r="K167" s="198">
        <v>474</v>
      </c>
      <c r="L167" s="198"/>
      <c r="M167" s="198"/>
      <c r="N167" s="198">
        <v>455</v>
      </c>
      <c r="O167" s="198"/>
      <c r="P167" s="198"/>
      <c r="Q167" s="198">
        <v>782</v>
      </c>
      <c r="R167" s="198"/>
      <c r="S167" s="198"/>
      <c r="T167" s="198"/>
      <c r="U167" s="449">
        <v>413</v>
      </c>
      <c r="V167" s="449"/>
      <c r="W167" s="449"/>
      <c r="X167" s="449">
        <v>369</v>
      </c>
      <c r="Y167" s="449"/>
      <c r="Z167" s="449"/>
      <c r="AA167" s="198">
        <v>560</v>
      </c>
      <c r="AB167" s="198"/>
      <c r="AC167" s="198"/>
      <c r="AD167" s="198"/>
    </row>
    <row r="168" spans="1:30" ht="12" customHeight="1">
      <c r="A168" s="45"/>
      <c r="B168" s="192">
        <v>8</v>
      </c>
      <c r="C168" s="192"/>
      <c r="D168" s="192"/>
      <c r="E168" s="192"/>
      <c r="F168" s="43"/>
      <c r="G168" s="198">
        <v>893</v>
      </c>
      <c r="H168" s="198"/>
      <c r="I168" s="198"/>
      <c r="J168" s="198"/>
      <c r="K168" s="198">
        <v>450</v>
      </c>
      <c r="L168" s="198"/>
      <c r="M168" s="198"/>
      <c r="N168" s="198">
        <v>443</v>
      </c>
      <c r="O168" s="198"/>
      <c r="P168" s="198"/>
      <c r="Q168" s="198">
        <v>830</v>
      </c>
      <c r="R168" s="198"/>
      <c r="S168" s="198"/>
      <c r="T168" s="198"/>
      <c r="U168" s="449">
        <v>438</v>
      </c>
      <c r="V168" s="449"/>
      <c r="W168" s="449"/>
      <c r="X168" s="449">
        <v>392</v>
      </c>
      <c r="Y168" s="449"/>
      <c r="Z168" s="449"/>
      <c r="AA168" s="198">
        <v>579</v>
      </c>
      <c r="AB168" s="198"/>
      <c r="AC168" s="198"/>
      <c r="AD168" s="198"/>
    </row>
    <row r="169" spans="1:30" ht="12" customHeight="1">
      <c r="A169" s="45"/>
      <c r="B169" s="192">
        <v>9</v>
      </c>
      <c r="C169" s="192"/>
      <c r="D169" s="192"/>
      <c r="E169" s="192"/>
      <c r="F169" s="43"/>
      <c r="G169" s="198">
        <v>828</v>
      </c>
      <c r="H169" s="198"/>
      <c r="I169" s="198"/>
      <c r="J169" s="198"/>
      <c r="K169" s="198">
        <v>442</v>
      </c>
      <c r="L169" s="198"/>
      <c r="M169" s="198"/>
      <c r="N169" s="198">
        <v>386</v>
      </c>
      <c r="O169" s="198"/>
      <c r="P169" s="198"/>
      <c r="Q169" s="198">
        <v>914</v>
      </c>
      <c r="R169" s="198"/>
      <c r="S169" s="198"/>
      <c r="T169" s="198"/>
      <c r="U169" s="449">
        <v>477</v>
      </c>
      <c r="V169" s="449"/>
      <c r="W169" s="449"/>
      <c r="X169" s="449">
        <v>437</v>
      </c>
      <c r="Y169" s="449"/>
      <c r="Z169" s="449"/>
      <c r="AA169" s="198">
        <v>635</v>
      </c>
      <c r="AB169" s="198"/>
      <c r="AC169" s="198"/>
      <c r="AD169" s="198"/>
    </row>
    <row r="170" spans="1:30" ht="12" customHeight="1">
      <c r="A170" s="45"/>
      <c r="B170" s="192" t="s">
        <v>250</v>
      </c>
      <c r="C170" s="192"/>
      <c r="D170" s="192"/>
      <c r="E170" s="192"/>
      <c r="F170" s="43"/>
      <c r="G170" s="198">
        <f>G171+G172+G173+G174+G175</f>
        <v>3299</v>
      </c>
      <c r="H170" s="198"/>
      <c r="I170" s="198"/>
      <c r="J170" s="198"/>
      <c r="K170" s="198">
        <f>K171+K172+K173+K174+K175</f>
        <v>1703</v>
      </c>
      <c r="L170" s="198"/>
      <c r="M170" s="198"/>
      <c r="N170" s="198">
        <f>N171+N172+N173+N174+N175</f>
        <v>1596</v>
      </c>
      <c r="O170" s="198"/>
      <c r="P170" s="198"/>
      <c r="Q170" s="198">
        <f>Q171+Q172+Q173+Q174+Q175</f>
        <v>4833</v>
      </c>
      <c r="R170" s="198"/>
      <c r="S170" s="198"/>
      <c r="T170" s="198"/>
      <c r="U170" s="449">
        <f>U171+U172+U173+U174+U175</f>
        <v>2502</v>
      </c>
      <c r="V170" s="449"/>
      <c r="W170" s="449"/>
      <c r="X170" s="449">
        <f>X171+X172+X173+X174+X175</f>
        <v>2331</v>
      </c>
      <c r="Y170" s="449"/>
      <c r="Z170" s="449"/>
      <c r="AA170" s="198">
        <f>AA171+AA172+AA173+AA174+AA175</f>
        <v>4032</v>
      </c>
      <c r="AB170" s="198"/>
      <c r="AC170" s="198"/>
      <c r="AD170" s="198"/>
    </row>
    <row r="171" spans="1:30" ht="12" customHeight="1">
      <c r="A171" s="45"/>
      <c r="B171" s="192">
        <v>10</v>
      </c>
      <c r="C171" s="192"/>
      <c r="D171" s="192"/>
      <c r="E171" s="192"/>
      <c r="F171" s="43"/>
      <c r="G171" s="198">
        <v>800</v>
      </c>
      <c r="H171" s="198"/>
      <c r="I171" s="198"/>
      <c r="J171" s="198"/>
      <c r="K171" s="198">
        <v>429</v>
      </c>
      <c r="L171" s="198"/>
      <c r="M171" s="198"/>
      <c r="N171" s="198">
        <v>371</v>
      </c>
      <c r="O171" s="198"/>
      <c r="P171" s="198"/>
      <c r="Q171" s="198">
        <v>940</v>
      </c>
      <c r="R171" s="198"/>
      <c r="S171" s="198"/>
      <c r="T171" s="198"/>
      <c r="U171" s="449">
        <v>485</v>
      </c>
      <c r="V171" s="449"/>
      <c r="W171" s="449"/>
      <c r="X171" s="449">
        <v>455</v>
      </c>
      <c r="Y171" s="449"/>
      <c r="Z171" s="449"/>
      <c r="AA171" s="198">
        <v>699</v>
      </c>
      <c r="AB171" s="198"/>
      <c r="AC171" s="198"/>
      <c r="AD171" s="198"/>
    </row>
    <row r="172" spans="1:30" ht="12" customHeight="1">
      <c r="A172" s="45"/>
      <c r="B172" s="192">
        <v>11</v>
      </c>
      <c r="C172" s="192"/>
      <c r="D172" s="192"/>
      <c r="E172" s="192"/>
      <c r="F172" s="43"/>
      <c r="G172" s="198">
        <v>706</v>
      </c>
      <c r="H172" s="198"/>
      <c r="I172" s="198"/>
      <c r="J172" s="198"/>
      <c r="K172" s="198">
        <v>358</v>
      </c>
      <c r="L172" s="198"/>
      <c r="M172" s="198"/>
      <c r="N172" s="198">
        <v>348</v>
      </c>
      <c r="O172" s="198"/>
      <c r="P172" s="198"/>
      <c r="Q172" s="198">
        <v>993</v>
      </c>
      <c r="R172" s="198"/>
      <c r="S172" s="198"/>
      <c r="T172" s="198"/>
      <c r="U172" s="449">
        <v>520</v>
      </c>
      <c r="V172" s="449"/>
      <c r="W172" s="449"/>
      <c r="X172" s="449">
        <v>473</v>
      </c>
      <c r="Y172" s="449"/>
      <c r="Z172" s="449"/>
      <c r="AA172" s="198">
        <v>755</v>
      </c>
      <c r="AB172" s="198"/>
      <c r="AC172" s="198"/>
      <c r="AD172" s="198"/>
    </row>
    <row r="173" spans="1:30" ht="12" customHeight="1">
      <c r="A173" s="45"/>
      <c r="B173" s="192">
        <v>12</v>
      </c>
      <c r="C173" s="192"/>
      <c r="D173" s="192"/>
      <c r="E173" s="192"/>
      <c r="F173" s="43"/>
      <c r="G173" s="198">
        <v>696</v>
      </c>
      <c r="H173" s="198"/>
      <c r="I173" s="198"/>
      <c r="J173" s="198"/>
      <c r="K173" s="198">
        <v>350</v>
      </c>
      <c r="L173" s="198"/>
      <c r="M173" s="198"/>
      <c r="N173" s="198">
        <v>346</v>
      </c>
      <c r="O173" s="198"/>
      <c r="P173" s="198"/>
      <c r="Q173" s="198">
        <v>1029</v>
      </c>
      <c r="R173" s="198"/>
      <c r="S173" s="198"/>
      <c r="T173" s="198"/>
      <c r="U173" s="449">
        <v>520</v>
      </c>
      <c r="V173" s="449"/>
      <c r="W173" s="449"/>
      <c r="X173" s="449">
        <v>509</v>
      </c>
      <c r="Y173" s="449"/>
      <c r="Z173" s="449"/>
      <c r="AA173" s="198">
        <v>780</v>
      </c>
      <c r="AB173" s="198"/>
      <c r="AC173" s="198"/>
      <c r="AD173" s="198"/>
    </row>
    <row r="174" spans="1:30" ht="12" customHeight="1">
      <c r="A174" s="45"/>
      <c r="B174" s="192">
        <v>13</v>
      </c>
      <c r="C174" s="192"/>
      <c r="D174" s="192"/>
      <c r="E174" s="192"/>
      <c r="F174" s="43"/>
      <c r="G174" s="198">
        <v>636</v>
      </c>
      <c r="H174" s="198"/>
      <c r="I174" s="198"/>
      <c r="J174" s="198"/>
      <c r="K174" s="198">
        <v>323</v>
      </c>
      <c r="L174" s="198"/>
      <c r="M174" s="198"/>
      <c r="N174" s="198">
        <v>313</v>
      </c>
      <c r="O174" s="198"/>
      <c r="P174" s="198"/>
      <c r="Q174" s="198">
        <v>976</v>
      </c>
      <c r="R174" s="198"/>
      <c r="S174" s="198"/>
      <c r="T174" s="198"/>
      <c r="U174" s="449">
        <v>500</v>
      </c>
      <c r="V174" s="449"/>
      <c r="W174" s="449"/>
      <c r="X174" s="449">
        <v>476</v>
      </c>
      <c r="Y174" s="449"/>
      <c r="Z174" s="449"/>
      <c r="AA174" s="198">
        <v>870</v>
      </c>
      <c r="AB174" s="198"/>
      <c r="AC174" s="198"/>
      <c r="AD174" s="198"/>
    </row>
    <row r="175" spans="1:30" ht="12" customHeight="1">
      <c r="A175" s="45"/>
      <c r="B175" s="192">
        <v>14</v>
      </c>
      <c r="C175" s="192"/>
      <c r="D175" s="192"/>
      <c r="E175" s="192"/>
      <c r="F175" s="43"/>
      <c r="G175" s="198">
        <v>461</v>
      </c>
      <c r="H175" s="198"/>
      <c r="I175" s="198"/>
      <c r="J175" s="198"/>
      <c r="K175" s="198">
        <v>243</v>
      </c>
      <c r="L175" s="198"/>
      <c r="M175" s="198"/>
      <c r="N175" s="198">
        <v>218</v>
      </c>
      <c r="O175" s="198"/>
      <c r="P175" s="198"/>
      <c r="Q175" s="198">
        <v>895</v>
      </c>
      <c r="R175" s="198"/>
      <c r="S175" s="198"/>
      <c r="T175" s="198"/>
      <c r="U175" s="449">
        <v>477</v>
      </c>
      <c r="V175" s="449"/>
      <c r="W175" s="449"/>
      <c r="X175" s="449">
        <v>418</v>
      </c>
      <c r="Y175" s="449"/>
      <c r="Z175" s="449"/>
      <c r="AA175" s="198">
        <v>928</v>
      </c>
      <c r="AB175" s="198"/>
      <c r="AC175" s="198"/>
      <c r="AD175" s="198"/>
    </row>
    <row r="176" spans="1:30" ht="12" customHeight="1">
      <c r="A176" s="45"/>
      <c r="B176" s="192" t="s">
        <v>251</v>
      </c>
      <c r="C176" s="192"/>
      <c r="D176" s="192"/>
      <c r="E176" s="192"/>
      <c r="F176" s="43"/>
      <c r="G176" s="198">
        <f>G177+G178+G179+G180+G181</f>
        <v>2495</v>
      </c>
      <c r="H176" s="198"/>
      <c r="I176" s="198"/>
      <c r="J176" s="198"/>
      <c r="K176" s="198">
        <f>K177+K178+K179+K180+K181</f>
        <v>1273</v>
      </c>
      <c r="L176" s="198"/>
      <c r="M176" s="198"/>
      <c r="N176" s="198">
        <f>N177+N178+N179+N180+N181</f>
        <v>1222</v>
      </c>
      <c r="O176" s="198"/>
      <c r="P176" s="198"/>
      <c r="Q176" s="198">
        <f>Q177+Q178+Q179+Q180+Q181</f>
        <v>3733</v>
      </c>
      <c r="R176" s="198"/>
      <c r="S176" s="198"/>
      <c r="T176" s="198"/>
      <c r="U176" s="449">
        <f>U177+U178+U179+U180+U181</f>
        <v>1951</v>
      </c>
      <c r="V176" s="449"/>
      <c r="W176" s="449"/>
      <c r="X176" s="449">
        <f>X177+X178+X179+X180+X181</f>
        <v>1782</v>
      </c>
      <c r="Y176" s="449"/>
      <c r="Z176" s="449"/>
      <c r="AA176" s="198">
        <f>AA177+AA178+AA179+AA180+AA181</f>
        <v>5912</v>
      </c>
      <c r="AB176" s="198"/>
      <c r="AC176" s="198"/>
      <c r="AD176" s="198"/>
    </row>
    <row r="177" spans="1:30" ht="12" customHeight="1">
      <c r="A177" s="45"/>
      <c r="B177" s="192">
        <v>15</v>
      </c>
      <c r="C177" s="192"/>
      <c r="D177" s="192"/>
      <c r="E177" s="192"/>
      <c r="F177" s="43"/>
      <c r="G177" s="198">
        <v>642</v>
      </c>
      <c r="H177" s="198"/>
      <c r="I177" s="198"/>
      <c r="J177" s="198"/>
      <c r="K177" s="198">
        <v>337</v>
      </c>
      <c r="L177" s="198"/>
      <c r="M177" s="198"/>
      <c r="N177" s="198">
        <v>305</v>
      </c>
      <c r="O177" s="198"/>
      <c r="P177" s="198"/>
      <c r="Q177" s="198">
        <v>895</v>
      </c>
      <c r="R177" s="198"/>
      <c r="S177" s="198"/>
      <c r="T177" s="198"/>
      <c r="U177" s="449">
        <v>487</v>
      </c>
      <c r="V177" s="449"/>
      <c r="W177" s="449"/>
      <c r="X177" s="449">
        <v>408</v>
      </c>
      <c r="Y177" s="449"/>
      <c r="Z177" s="449"/>
      <c r="AA177" s="198">
        <v>1000</v>
      </c>
      <c r="AB177" s="198"/>
      <c r="AC177" s="198"/>
      <c r="AD177" s="198"/>
    </row>
    <row r="178" spans="1:30" ht="12" customHeight="1">
      <c r="A178" s="45"/>
      <c r="B178" s="192">
        <v>16</v>
      </c>
      <c r="C178" s="192"/>
      <c r="D178" s="192"/>
      <c r="E178" s="192"/>
      <c r="F178" s="43"/>
      <c r="G178" s="198">
        <v>546</v>
      </c>
      <c r="H178" s="198"/>
      <c r="I178" s="198"/>
      <c r="J178" s="198"/>
      <c r="K178" s="198">
        <v>279</v>
      </c>
      <c r="L178" s="198"/>
      <c r="M178" s="198"/>
      <c r="N178" s="198">
        <v>267</v>
      </c>
      <c r="O178" s="198"/>
      <c r="P178" s="198"/>
      <c r="Q178" s="198">
        <v>849</v>
      </c>
      <c r="R178" s="198"/>
      <c r="S178" s="198"/>
      <c r="T178" s="198"/>
      <c r="U178" s="449">
        <v>444</v>
      </c>
      <c r="V178" s="449"/>
      <c r="W178" s="449"/>
      <c r="X178" s="449">
        <v>405</v>
      </c>
      <c r="Y178" s="449"/>
      <c r="Z178" s="449"/>
      <c r="AA178" s="198">
        <v>1061</v>
      </c>
      <c r="AB178" s="198"/>
      <c r="AC178" s="198"/>
      <c r="AD178" s="198"/>
    </row>
    <row r="179" spans="1:30" ht="12" customHeight="1">
      <c r="A179" s="45"/>
      <c r="B179" s="192">
        <v>17</v>
      </c>
      <c r="C179" s="192"/>
      <c r="D179" s="192"/>
      <c r="E179" s="192"/>
      <c r="F179" s="43"/>
      <c r="G179" s="198">
        <v>442</v>
      </c>
      <c r="H179" s="198"/>
      <c r="I179" s="198"/>
      <c r="J179" s="198"/>
      <c r="K179" s="198">
        <v>221</v>
      </c>
      <c r="L179" s="198"/>
      <c r="M179" s="198"/>
      <c r="N179" s="198">
        <v>221</v>
      </c>
      <c r="O179" s="198"/>
      <c r="P179" s="198"/>
      <c r="Q179" s="198">
        <v>813</v>
      </c>
      <c r="R179" s="198"/>
      <c r="S179" s="198"/>
      <c r="T179" s="198"/>
      <c r="U179" s="449">
        <v>416</v>
      </c>
      <c r="V179" s="449"/>
      <c r="W179" s="449"/>
      <c r="X179" s="449">
        <v>397</v>
      </c>
      <c r="Y179" s="449"/>
      <c r="Z179" s="449"/>
      <c r="AA179" s="198">
        <v>1102</v>
      </c>
      <c r="AB179" s="198"/>
      <c r="AC179" s="198"/>
      <c r="AD179" s="198"/>
    </row>
    <row r="180" spans="1:30" ht="12" customHeight="1">
      <c r="A180" s="45"/>
      <c r="B180" s="192">
        <v>18</v>
      </c>
      <c r="C180" s="192"/>
      <c r="D180" s="192"/>
      <c r="E180" s="192"/>
      <c r="F180" s="43"/>
      <c r="G180" s="198">
        <v>418</v>
      </c>
      <c r="H180" s="198"/>
      <c r="I180" s="198"/>
      <c r="J180" s="198"/>
      <c r="K180" s="198">
        <v>202</v>
      </c>
      <c r="L180" s="198"/>
      <c r="M180" s="198"/>
      <c r="N180" s="198">
        <v>216</v>
      </c>
      <c r="O180" s="198"/>
      <c r="P180" s="198"/>
      <c r="Q180" s="198">
        <v>710</v>
      </c>
      <c r="R180" s="198"/>
      <c r="S180" s="198"/>
      <c r="T180" s="198"/>
      <c r="U180" s="449">
        <v>369</v>
      </c>
      <c r="V180" s="449"/>
      <c r="W180" s="449"/>
      <c r="X180" s="449">
        <v>341</v>
      </c>
      <c r="Y180" s="449"/>
      <c r="Z180" s="449"/>
      <c r="AA180" s="198">
        <v>1236</v>
      </c>
      <c r="AB180" s="198"/>
      <c r="AC180" s="198"/>
      <c r="AD180" s="198"/>
    </row>
    <row r="181" spans="1:30" ht="12" customHeight="1">
      <c r="A181" s="45"/>
      <c r="B181" s="192">
        <v>19</v>
      </c>
      <c r="C181" s="192"/>
      <c r="D181" s="192"/>
      <c r="E181" s="192"/>
      <c r="F181" s="43"/>
      <c r="G181" s="198">
        <v>447</v>
      </c>
      <c r="H181" s="198"/>
      <c r="I181" s="198"/>
      <c r="J181" s="198"/>
      <c r="K181" s="198">
        <v>234</v>
      </c>
      <c r="L181" s="198"/>
      <c r="M181" s="198"/>
      <c r="N181" s="198">
        <v>213</v>
      </c>
      <c r="O181" s="198"/>
      <c r="P181" s="198"/>
      <c r="Q181" s="198">
        <v>466</v>
      </c>
      <c r="R181" s="198"/>
      <c r="S181" s="198"/>
      <c r="T181" s="198"/>
      <c r="U181" s="449">
        <v>235</v>
      </c>
      <c r="V181" s="449"/>
      <c r="W181" s="449"/>
      <c r="X181" s="449">
        <v>231</v>
      </c>
      <c r="Y181" s="449"/>
      <c r="Z181" s="449"/>
      <c r="AA181" s="198">
        <v>1513</v>
      </c>
      <c r="AB181" s="198"/>
      <c r="AC181" s="198"/>
      <c r="AD181" s="198"/>
    </row>
    <row r="182" spans="1:30" ht="12" customHeight="1">
      <c r="A182" s="45"/>
      <c r="B182" s="192" t="s">
        <v>252</v>
      </c>
      <c r="C182" s="192"/>
      <c r="D182" s="192"/>
      <c r="E182" s="192"/>
      <c r="F182" s="43"/>
      <c r="G182" s="198">
        <f>G183+G184+G185+G186+G187</f>
        <v>2006</v>
      </c>
      <c r="H182" s="198"/>
      <c r="I182" s="198"/>
      <c r="J182" s="198"/>
      <c r="K182" s="198">
        <f>K183+K184+K185+K186+K187</f>
        <v>968</v>
      </c>
      <c r="L182" s="198"/>
      <c r="M182" s="198"/>
      <c r="N182" s="198">
        <f>N183+N184+N185+N186+N187</f>
        <v>1038</v>
      </c>
      <c r="O182" s="198"/>
      <c r="P182" s="198"/>
      <c r="Q182" s="198">
        <f>Q183+Q184+Q185+Q186+Q187</f>
        <v>2362</v>
      </c>
      <c r="R182" s="198"/>
      <c r="S182" s="198"/>
      <c r="T182" s="198"/>
      <c r="U182" s="449">
        <f>U183+U184+U185+U186+U187</f>
        <v>1152</v>
      </c>
      <c r="V182" s="449"/>
      <c r="W182" s="449"/>
      <c r="X182" s="449">
        <f>X183+X184+X185+X186+X187</f>
        <v>1210</v>
      </c>
      <c r="Y182" s="449"/>
      <c r="Z182" s="449"/>
      <c r="AA182" s="198">
        <f>AA183+AA184+AA185+AA186+AA187</f>
        <v>4185</v>
      </c>
      <c r="AB182" s="198"/>
      <c r="AC182" s="198"/>
      <c r="AD182" s="198"/>
    </row>
    <row r="183" spans="1:30" ht="12" customHeight="1">
      <c r="A183" s="45"/>
      <c r="B183" s="192">
        <v>20</v>
      </c>
      <c r="C183" s="192"/>
      <c r="D183" s="192"/>
      <c r="E183" s="192"/>
      <c r="F183" s="43"/>
      <c r="G183" s="198">
        <v>384</v>
      </c>
      <c r="H183" s="198"/>
      <c r="I183" s="198"/>
      <c r="J183" s="198"/>
      <c r="K183" s="198">
        <v>196</v>
      </c>
      <c r="L183" s="198"/>
      <c r="M183" s="198"/>
      <c r="N183" s="198">
        <v>188</v>
      </c>
      <c r="O183" s="198"/>
      <c r="P183" s="198"/>
      <c r="Q183" s="198">
        <v>602</v>
      </c>
      <c r="R183" s="198"/>
      <c r="S183" s="198"/>
      <c r="T183" s="198"/>
      <c r="U183" s="449">
        <v>298</v>
      </c>
      <c r="V183" s="449"/>
      <c r="W183" s="449"/>
      <c r="X183" s="449">
        <v>304</v>
      </c>
      <c r="Y183" s="449"/>
      <c r="Z183" s="449"/>
      <c r="AA183" s="198">
        <v>1435</v>
      </c>
      <c r="AB183" s="198"/>
      <c r="AC183" s="198"/>
      <c r="AD183" s="198"/>
    </row>
    <row r="184" spans="1:30" ht="12" customHeight="1">
      <c r="A184" s="45"/>
      <c r="B184" s="192">
        <v>21</v>
      </c>
      <c r="C184" s="192"/>
      <c r="D184" s="192"/>
      <c r="E184" s="192"/>
      <c r="F184" s="43"/>
      <c r="G184" s="198">
        <v>392</v>
      </c>
      <c r="H184" s="198"/>
      <c r="I184" s="198"/>
      <c r="J184" s="198"/>
      <c r="K184" s="198">
        <v>193</v>
      </c>
      <c r="L184" s="198"/>
      <c r="M184" s="198"/>
      <c r="N184" s="198">
        <v>199</v>
      </c>
      <c r="O184" s="198"/>
      <c r="P184" s="198"/>
      <c r="Q184" s="198">
        <v>531</v>
      </c>
      <c r="R184" s="198"/>
      <c r="S184" s="198"/>
      <c r="T184" s="198"/>
      <c r="U184" s="449">
        <v>272</v>
      </c>
      <c r="V184" s="449"/>
      <c r="W184" s="449"/>
      <c r="X184" s="449">
        <v>259</v>
      </c>
      <c r="Y184" s="449"/>
      <c r="Z184" s="449"/>
      <c r="AA184" s="198">
        <v>993</v>
      </c>
      <c r="AB184" s="198"/>
      <c r="AC184" s="198"/>
      <c r="AD184" s="198"/>
    </row>
    <row r="185" spans="1:30" ht="12" customHeight="1">
      <c r="A185" s="45"/>
      <c r="B185" s="192">
        <v>22</v>
      </c>
      <c r="C185" s="192"/>
      <c r="D185" s="192"/>
      <c r="E185" s="192"/>
      <c r="F185" s="43"/>
      <c r="G185" s="198">
        <v>406</v>
      </c>
      <c r="H185" s="198"/>
      <c r="I185" s="198"/>
      <c r="J185" s="198"/>
      <c r="K185" s="198">
        <v>191</v>
      </c>
      <c r="L185" s="198"/>
      <c r="M185" s="198"/>
      <c r="N185" s="198">
        <v>215</v>
      </c>
      <c r="O185" s="198"/>
      <c r="P185" s="198"/>
      <c r="Q185" s="198">
        <v>421</v>
      </c>
      <c r="R185" s="198"/>
      <c r="S185" s="198"/>
      <c r="T185" s="198"/>
      <c r="U185" s="449">
        <v>205</v>
      </c>
      <c r="V185" s="449"/>
      <c r="W185" s="449"/>
      <c r="X185" s="449">
        <v>216</v>
      </c>
      <c r="Y185" s="449"/>
      <c r="Z185" s="449"/>
      <c r="AA185" s="198">
        <v>727</v>
      </c>
      <c r="AB185" s="198"/>
      <c r="AC185" s="198"/>
      <c r="AD185" s="198"/>
    </row>
    <row r="186" spans="1:30" ht="12" customHeight="1">
      <c r="A186" s="45"/>
      <c r="B186" s="192">
        <v>23</v>
      </c>
      <c r="C186" s="192"/>
      <c r="D186" s="192"/>
      <c r="E186" s="192"/>
      <c r="F186" s="43"/>
      <c r="G186" s="198">
        <v>386</v>
      </c>
      <c r="H186" s="198"/>
      <c r="I186" s="198"/>
      <c r="J186" s="198"/>
      <c r="K186" s="198">
        <v>187</v>
      </c>
      <c r="L186" s="198"/>
      <c r="M186" s="198"/>
      <c r="N186" s="198">
        <v>199</v>
      </c>
      <c r="O186" s="198"/>
      <c r="P186" s="198"/>
      <c r="Q186" s="198">
        <v>405</v>
      </c>
      <c r="R186" s="198"/>
      <c r="S186" s="198"/>
      <c r="T186" s="198"/>
      <c r="U186" s="449">
        <v>178</v>
      </c>
      <c r="V186" s="449"/>
      <c r="W186" s="449"/>
      <c r="X186" s="449">
        <v>227</v>
      </c>
      <c r="Y186" s="449"/>
      <c r="Z186" s="449"/>
      <c r="AA186" s="198">
        <v>602</v>
      </c>
      <c r="AB186" s="198"/>
      <c r="AC186" s="198"/>
      <c r="AD186" s="198"/>
    </row>
    <row r="187" spans="1:30" ht="12" customHeight="1">
      <c r="A187" s="45"/>
      <c r="B187" s="192">
        <v>24</v>
      </c>
      <c r="C187" s="192"/>
      <c r="D187" s="192"/>
      <c r="E187" s="192"/>
      <c r="F187" s="43"/>
      <c r="G187" s="198">
        <v>438</v>
      </c>
      <c r="H187" s="198"/>
      <c r="I187" s="198"/>
      <c r="J187" s="198"/>
      <c r="K187" s="198">
        <v>201</v>
      </c>
      <c r="L187" s="198"/>
      <c r="M187" s="198"/>
      <c r="N187" s="198">
        <v>237</v>
      </c>
      <c r="O187" s="198"/>
      <c r="P187" s="198"/>
      <c r="Q187" s="198">
        <v>403</v>
      </c>
      <c r="R187" s="198"/>
      <c r="S187" s="198"/>
      <c r="T187" s="198"/>
      <c r="U187" s="449">
        <v>199</v>
      </c>
      <c r="V187" s="449"/>
      <c r="W187" s="449"/>
      <c r="X187" s="449">
        <v>204</v>
      </c>
      <c r="Y187" s="449"/>
      <c r="Z187" s="449"/>
      <c r="AA187" s="198">
        <v>428</v>
      </c>
      <c r="AB187" s="198"/>
      <c r="AC187" s="198"/>
      <c r="AD187" s="198"/>
    </row>
    <row r="188" spans="1:30" ht="12" customHeight="1">
      <c r="A188" s="45"/>
      <c r="B188" s="192" t="s">
        <v>253</v>
      </c>
      <c r="C188" s="192"/>
      <c r="D188" s="192"/>
      <c r="E188" s="192"/>
      <c r="F188" s="43"/>
      <c r="G188" s="198">
        <f>G189+G190+G191+G192+G193</f>
        <v>2616</v>
      </c>
      <c r="H188" s="198"/>
      <c r="I188" s="198"/>
      <c r="J188" s="198"/>
      <c r="K188" s="198">
        <f>K189+K190+K191+K192+K193</f>
        <v>1164</v>
      </c>
      <c r="L188" s="198"/>
      <c r="M188" s="198"/>
      <c r="N188" s="198">
        <f>N189+N190+N191+N192+N193</f>
        <v>1452</v>
      </c>
      <c r="O188" s="198"/>
      <c r="P188" s="198"/>
      <c r="Q188" s="198">
        <f>Q189+Q190+Q191+Q192+Q193</f>
        <v>2040</v>
      </c>
      <c r="R188" s="198"/>
      <c r="S188" s="198"/>
      <c r="T188" s="198"/>
      <c r="U188" s="449">
        <f>U189+U190+U191+U192+U193</f>
        <v>949</v>
      </c>
      <c r="V188" s="449"/>
      <c r="W188" s="449"/>
      <c r="X188" s="449">
        <f>X189+X190+X191+X192+X193</f>
        <v>1091</v>
      </c>
      <c r="Y188" s="449"/>
      <c r="Z188" s="449"/>
      <c r="AA188" s="198">
        <f>AA189+AA190+AA191+AA192+AA193</f>
        <v>2334</v>
      </c>
      <c r="AB188" s="198"/>
      <c r="AC188" s="198"/>
      <c r="AD188" s="198"/>
    </row>
    <row r="189" spans="1:30" ht="12" customHeight="1">
      <c r="A189" s="45"/>
      <c r="B189" s="192">
        <v>25</v>
      </c>
      <c r="C189" s="192"/>
      <c r="D189" s="192"/>
      <c r="E189" s="192"/>
      <c r="F189" s="43"/>
      <c r="G189" s="198">
        <v>434</v>
      </c>
      <c r="H189" s="198"/>
      <c r="I189" s="198"/>
      <c r="J189" s="198"/>
      <c r="K189" s="198">
        <v>190</v>
      </c>
      <c r="L189" s="198"/>
      <c r="M189" s="198"/>
      <c r="N189" s="198">
        <v>244</v>
      </c>
      <c r="O189" s="198"/>
      <c r="P189" s="198"/>
      <c r="Q189" s="198">
        <v>394</v>
      </c>
      <c r="R189" s="198"/>
      <c r="S189" s="198"/>
      <c r="T189" s="198"/>
      <c r="U189" s="449">
        <v>188</v>
      </c>
      <c r="V189" s="449"/>
      <c r="W189" s="449"/>
      <c r="X189" s="449">
        <v>206</v>
      </c>
      <c r="Y189" s="449"/>
      <c r="Z189" s="449"/>
      <c r="AA189" s="198">
        <v>581</v>
      </c>
      <c r="AB189" s="198"/>
      <c r="AC189" s="198"/>
      <c r="AD189" s="198"/>
    </row>
    <row r="190" spans="1:30" ht="12" customHeight="1">
      <c r="A190" s="45"/>
      <c r="B190" s="192">
        <v>26</v>
      </c>
      <c r="C190" s="192"/>
      <c r="D190" s="192"/>
      <c r="E190" s="192"/>
      <c r="F190" s="43"/>
      <c r="G190" s="198">
        <v>448</v>
      </c>
      <c r="H190" s="198"/>
      <c r="I190" s="198"/>
      <c r="J190" s="198"/>
      <c r="K190" s="198">
        <v>212</v>
      </c>
      <c r="L190" s="198"/>
      <c r="M190" s="198"/>
      <c r="N190" s="198">
        <v>236</v>
      </c>
      <c r="O190" s="198"/>
      <c r="P190" s="198"/>
      <c r="Q190" s="198">
        <v>387</v>
      </c>
      <c r="R190" s="198"/>
      <c r="S190" s="198"/>
      <c r="T190" s="198"/>
      <c r="U190" s="449">
        <v>183</v>
      </c>
      <c r="V190" s="449"/>
      <c r="W190" s="449"/>
      <c r="X190" s="449">
        <v>204</v>
      </c>
      <c r="Y190" s="449"/>
      <c r="Z190" s="449"/>
      <c r="AA190" s="198">
        <v>491</v>
      </c>
      <c r="AB190" s="198"/>
      <c r="AC190" s="198"/>
      <c r="AD190" s="198"/>
    </row>
    <row r="191" spans="1:30" ht="12" customHeight="1">
      <c r="A191" s="45"/>
      <c r="B191" s="192">
        <v>27</v>
      </c>
      <c r="C191" s="192"/>
      <c r="D191" s="192"/>
      <c r="E191" s="192"/>
      <c r="F191" s="43"/>
      <c r="G191" s="198">
        <v>484</v>
      </c>
      <c r="H191" s="198"/>
      <c r="I191" s="198"/>
      <c r="J191" s="198"/>
      <c r="K191" s="198">
        <v>203</v>
      </c>
      <c r="L191" s="198"/>
      <c r="M191" s="198"/>
      <c r="N191" s="198">
        <v>281</v>
      </c>
      <c r="O191" s="198"/>
      <c r="P191" s="198"/>
      <c r="Q191" s="198">
        <v>433</v>
      </c>
      <c r="R191" s="198"/>
      <c r="S191" s="198"/>
      <c r="T191" s="198"/>
      <c r="U191" s="449">
        <v>190</v>
      </c>
      <c r="V191" s="449"/>
      <c r="W191" s="449"/>
      <c r="X191" s="449">
        <v>243</v>
      </c>
      <c r="Y191" s="449"/>
      <c r="Z191" s="449"/>
      <c r="AA191" s="198">
        <v>419</v>
      </c>
      <c r="AB191" s="198"/>
      <c r="AC191" s="198"/>
      <c r="AD191" s="198"/>
    </row>
    <row r="192" spans="1:30" ht="12" customHeight="1">
      <c r="A192" s="45"/>
      <c r="B192" s="192">
        <v>28</v>
      </c>
      <c r="C192" s="192"/>
      <c r="D192" s="192"/>
      <c r="E192" s="192"/>
      <c r="F192" s="43"/>
      <c r="G192" s="198">
        <v>561</v>
      </c>
      <c r="H192" s="198"/>
      <c r="I192" s="198"/>
      <c r="J192" s="198"/>
      <c r="K192" s="198">
        <v>249</v>
      </c>
      <c r="L192" s="198"/>
      <c r="M192" s="198"/>
      <c r="N192" s="198">
        <v>312</v>
      </c>
      <c r="O192" s="198"/>
      <c r="P192" s="198"/>
      <c r="Q192" s="198">
        <v>392</v>
      </c>
      <c r="R192" s="198"/>
      <c r="S192" s="198"/>
      <c r="T192" s="198"/>
      <c r="U192" s="449">
        <v>187</v>
      </c>
      <c r="V192" s="449"/>
      <c r="W192" s="449"/>
      <c r="X192" s="449">
        <v>205</v>
      </c>
      <c r="Y192" s="449"/>
      <c r="Z192" s="449"/>
      <c r="AA192" s="198">
        <v>427</v>
      </c>
      <c r="AB192" s="198"/>
      <c r="AC192" s="198"/>
      <c r="AD192" s="198"/>
    </row>
    <row r="193" spans="1:30" ht="12" customHeight="1">
      <c r="A193" s="45"/>
      <c r="B193" s="192">
        <v>29</v>
      </c>
      <c r="C193" s="192"/>
      <c r="D193" s="192"/>
      <c r="E193" s="192"/>
      <c r="F193" s="43"/>
      <c r="G193" s="198">
        <v>689</v>
      </c>
      <c r="H193" s="198"/>
      <c r="I193" s="198"/>
      <c r="J193" s="198"/>
      <c r="K193" s="198">
        <v>310</v>
      </c>
      <c r="L193" s="198"/>
      <c r="M193" s="198"/>
      <c r="N193" s="198">
        <v>379</v>
      </c>
      <c r="O193" s="198"/>
      <c r="P193" s="198"/>
      <c r="Q193" s="198">
        <v>434</v>
      </c>
      <c r="R193" s="198"/>
      <c r="S193" s="198"/>
      <c r="T193" s="198"/>
      <c r="U193" s="449">
        <v>201</v>
      </c>
      <c r="V193" s="449"/>
      <c r="W193" s="449"/>
      <c r="X193" s="449">
        <v>233</v>
      </c>
      <c r="Y193" s="449"/>
      <c r="Z193" s="449"/>
      <c r="AA193" s="198">
        <v>416</v>
      </c>
      <c r="AB193" s="198"/>
      <c r="AC193" s="198"/>
      <c r="AD193" s="198"/>
    </row>
    <row r="194" spans="1:30" ht="12" customHeight="1">
      <c r="A194" s="45"/>
      <c r="B194" s="192" t="s">
        <v>254</v>
      </c>
      <c r="C194" s="192"/>
      <c r="D194" s="192"/>
      <c r="E194" s="192"/>
      <c r="F194" s="43"/>
      <c r="G194" s="198">
        <f>G195+G196+G197+G198+G199</f>
        <v>4164</v>
      </c>
      <c r="H194" s="198"/>
      <c r="I194" s="198"/>
      <c r="J194" s="198"/>
      <c r="K194" s="198">
        <f>K195+K196+K197+K198+K199</f>
        <v>1905</v>
      </c>
      <c r="L194" s="198"/>
      <c r="M194" s="198"/>
      <c r="N194" s="198">
        <f>N195+N196+N197+N198+N199</f>
        <v>2259</v>
      </c>
      <c r="O194" s="198"/>
      <c r="P194" s="198"/>
      <c r="Q194" s="198">
        <f>Q195+Q196+Q197+Q198+Q199</f>
        <v>2983</v>
      </c>
      <c r="R194" s="198"/>
      <c r="S194" s="198"/>
      <c r="T194" s="198"/>
      <c r="U194" s="449">
        <f>U195+U196+U197+U198+U199</f>
        <v>1318</v>
      </c>
      <c r="V194" s="449"/>
      <c r="W194" s="449"/>
      <c r="X194" s="449">
        <f>X195+X196+X197+X198+X199</f>
        <v>1665</v>
      </c>
      <c r="Y194" s="449"/>
      <c r="Z194" s="449"/>
      <c r="AA194" s="198">
        <f>AA195+AA196+AA197+AA198+AA199</f>
        <v>2291</v>
      </c>
      <c r="AB194" s="198"/>
      <c r="AC194" s="198"/>
      <c r="AD194" s="198"/>
    </row>
    <row r="195" spans="1:30" ht="12" customHeight="1">
      <c r="A195" s="45"/>
      <c r="B195" s="192">
        <v>30</v>
      </c>
      <c r="C195" s="192"/>
      <c r="D195" s="192"/>
      <c r="E195" s="192"/>
      <c r="F195" s="43"/>
      <c r="G195" s="198">
        <v>784</v>
      </c>
      <c r="H195" s="198"/>
      <c r="I195" s="198"/>
      <c r="J195" s="198"/>
      <c r="K195" s="198">
        <v>344</v>
      </c>
      <c r="L195" s="198"/>
      <c r="M195" s="198"/>
      <c r="N195" s="198">
        <v>440</v>
      </c>
      <c r="O195" s="198"/>
      <c r="P195" s="198"/>
      <c r="Q195" s="198">
        <v>472</v>
      </c>
      <c r="R195" s="198"/>
      <c r="S195" s="198"/>
      <c r="T195" s="198"/>
      <c r="U195" s="449">
        <v>211</v>
      </c>
      <c r="V195" s="449"/>
      <c r="W195" s="449"/>
      <c r="X195" s="449">
        <v>261</v>
      </c>
      <c r="Y195" s="449"/>
      <c r="Z195" s="449"/>
      <c r="AA195" s="198">
        <v>437</v>
      </c>
      <c r="AB195" s="198"/>
      <c r="AC195" s="198"/>
      <c r="AD195" s="198"/>
    </row>
    <row r="196" spans="1:30" ht="12" customHeight="1">
      <c r="A196" s="45"/>
      <c r="B196" s="192">
        <v>31</v>
      </c>
      <c r="C196" s="192"/>
      <c r="D196" s="192"/>
      <c r="E196" s="192"/>
      <c r="F196" s="43"/>
      <c r="G196" s="198">
        <v>900</v>
      </c>
      <c r="H196" s="198"/>
      <c r="I196" s="198"/>
      <c r="J196" s="198"/>
      <c r="K196" s="198">
        <v>428</v>
      </c>
      <c r="L196" s="198"/>
      <c r="M196" s="198"/>
      <c r="N196" s="198">
        <v>472</v>
      </c>
      <c r="O196" s="198"/>
      <c r="P196" s="198"/>
      <c r="Q196" s="198">
        <v>491</v>
      </c>
      <c r="R196" s="198"/>
      <c r="S196" s="198"/>
      <c r="T196" s="198"/>
      <c r="U196" s="449">
        <v>229</v>
      </c>
      <c r="V196" s="449"/>
      <c r="W196" s="449"/>
      <c r="X196" s="449">
        <v>262</v>
      </c>
      <c r="Y196" s="449"/>
      <c r="Z196" s="449"/>
      <c r="AA196" s="198">
        <v>447</v>
      </c>
      <c r="AB196" s="198"/>
      <c r="AC196" s="198"/>
      <c r="AD196" s="198"/>
    </row>
    <row r="197" spans="1:30" ht="12" customHeight="1">
      <c r="A197" s="45"/>
      <c r="B197" s="192">
        <v>32</v>
      </c>
      <c r="C197" s="192"/>
      <c r="D197" s="192"/>
      <c r="E197" s="192"/>
      <c r="F197" s="43"/>
      <c r="G197" s="198">
        <v>945</v>
      </c>
      <c r="H197" s="198"/>
      <c r="I197" s="198"/>
      <c r="J197" s="198"/>
      <c r="K197" s="198">
        <v>440</v>
      </c>
      <c r="L197" s="198"/>
      <c r="M197" s="198"/>
      <c r="N197" s="198">
        <v>505</v>
      </c>
      <c r="O197" s="198"/>
      <c r="P197" s="198"/>
      <c r="Q197" s="198">
        <v>562</v>
      </c>
      <c r="R197" s="198"/>
      <c r="S197" s="198"/>
      <c r="T197" s="198"/>
      <c r="U197" s="449">
        <v>233</v>
      </c>
      <c r="V197" s="449"/>
      <c r="W197" s="449"/>
      <c r="X197" s="449">
        <v>329</v>
      </c>
      <c r="Y197" s="449"/>
      <c r="Z197" s="449"/>
      <c r="AA197" s="198">
        <v>465</v>
      </c>
      <c r="AB197" s="198"/>
      <c r="AC197" s="198"/>
      <c r="AD197" s="198"/>
    </row>
    <row r="198" spans="1:30" ht="12" customHeight="1">
      <c r="A198" s="45"/>
      <c r="B198" s="192">
        <v>33</v>
      </c>
      <c r="C198" s="192"/>
      <c r="D198" s="192"/>
      <c r="E198" s="192"/>
      <c r="F198" s="43"/>
      <c r="G198" s="198">
        <v>935</v>
      </c>
      <c r="H198" s="198"/>
      <c r="I198" s="198"/>
      <c r="J198" s="198"/>
      <c r="K198" s="198">
        <v>422</v>
      </c>
      <c r="L198" s="198"/>
      <c r="M198" s="198"/>
      <c r="N198" s="198">
        <v>513</v>
      </c>
      <c r="O198" s="198"/>
      <c r="P198" s="198"/>
      <c r="Q198" s="198">
        <v>673</v>
      </c>
      <c r="R198" s="198"/>
      <c r="S198" s="198"/>
      <c r="T198" s="198"/>
      <c r="U198" s="449">
        <v>285</v>
      </c>
      <c r="V198" s="449"/>
      <c r="W198" s="449"/>
      <c r="X198" s="449">
        <v>388</v>
      </c>
      <c r="Y198" s="449"/>
      <c r="Z198" s="449"/>
      <c r="AA198" s="198">
        <v>434</v>
      </c>
      <c r="AB198" s="198"/>
      <c r="AC198" s="198"/>
      <c r="AD198" s="198"/>
    </row>
    <row r="199" spans="1:30" ht="12" customHeight="1">
      <c r="A199" s="45"/>
      <c r="B199" s="192">
        <v>34</v>
      </c>
      <c r="C199" s="192"/>
      <c r="D199" s="192"/>
      <c r="E199" s="192"/>
      <c r="F199" s="43"/>
      <c r="G199" s="198">
        <v>600</v>
      </c>
      <c r="H199" s="198"/>
      <c r="I199" s="198"/>
      <c r="J199" s="198"/>
      <c r="K199" s="198">
        <v>271</v>
      </c>
      <c r="L199" s="198"/>
      <c r="M199" s="198"/>
      <c r="N199" s="198">
        <v>329</v>
      </c>
      <c r="O199" s="198"/>
      <c r="P199" s="198"/>
      <c r="Q199" s="198">
        <v>785</v>
      </c>
      <c r="R199" s="198"/>
      <c r="S199" s="198"/>
      <c r="T199" s="198"/>
      <c r="U199" s="449">
        <v>360</v>
      </c>
      <c r="V199" s="449"/>
      <c r="W199" s="449"/>
      <c r="X199" s="449">
        <v>425</v>
      </c>
      <c r="Y199" s="449"/>
      <c r="Z199" s="449"/>
      <c r="AA199" s="198">
        <v>508</v>
      </c>
      <c r="AB199" s="198"/>
      <c r="AC199" s="198"/>
      <c r="AD199" s="198"/>
    </row>
    <row r="200" spans="1:30" ht="12" customHeight="1">
      <c r="A200" s="45"/>
      <c r="B200" s="192" t="s">
        <v>220</v>
      </c>
      <c r="C200" s="192"/>
      <c r="D200" s="192"/>
      <c r="E200" s="192"/>
      <c r="F200" s="43"/>
      <c r="G200" s="198">
        <f>G201+G202+G203+G204+G205</f>
        <v>3902</v>
      </c>
      <c r="H200" s="198"/>
      <c r="I200" s="198"/>
      <c r="J200" s="198"/>
      <c r="K200" s="198">
        <f>K201+K202+K203+K204+K205</f>
        <v>2042</v>
      </c>
      <c r="L200" s="198"/>
      <c r="M200" s="198"/>
      <c r="N200" s="198">
        <f>N201+N202+N203+N204+N205</f>
        <v>1860</v>
      </c>
      <c r="O200" s="198"/>
      <c r="P200" s="198"/>
      <c r="Q200" s="198">
        <f>Q201+Q202+Q203+Q204+Q205</f>
        <v>4766</v>
      </c>
      <c r="R200" s="198"/>
      <c r="S200" s="198"/>
      <c r="T200" s="198"/>
      <c r="U200" s="449">
        <f>U201+U202+U203+U204+U205</f>
        <v>2209</v>
      </c>
      <c r="V200" s="449"/>
      <c r="W200" s="449"/>
      <c r="X200" s="449">
        <f>X201+X202+X203+X204+X205</f>
        <v>2557</v>
      </c>
      <c r="Y200" s="449"/>
      <c r="Z200" s="449"/>
      <c r="AA200" s="198">
        <f>AA201+AA202+AA203+AA204+AA205</f>
        <v>3266</v>
      </c>
      <c r="AB200" s="198"/>
      <c r="AC200" s="198"/>
      <c r="AD200" s="198"/>
    </row>
    <row r="201" spans="1:30" ht="12" customHeight="1">
      <c r="A201" s="45"/>
      <c r="B201" s="192">
        <v>35</v>
      </c>
      <c r="C201" s="192"/>
      <c r="D201" s="192"/>
      <c r="E201" s="192"/>
      <c r="F201" s="43"/>
      <c r="G201" s="198">
        <v>638</v>
      </c>
      <c r="H201" s="198"/>
      <c r="I201" s="198"/>
      <c r="J201" s="198"/>
      <c r="K201" s="198">
        <v>325</v>
      </c>
      <c r="L201" s="198"/>
      <c r="M201" s="198"/>
      <c r="N201" s="198">
        <v>313</v>
      </c>
      <c r="O201" s="198"/>
      <c r="P201" s="198"/>
      <c r="Q201" s="198">
        <v>886</v>
      </c>
      <c r="R201" s="198"/>
      <c r="S201" s="198"/>
      <c r="T201" s="198"/>
      <c r="U201" s="449">
        <v>397</v>
      </c>
      <c r="V201" s="449"/>
      <c r="W201" s="449"/>
      <c r="X201" s="449">
        <v>489</v>
      </c>
      <c r="Y201" s="449"/>
      <c r="Z201" s="449"/>
      <c r="AA201" s="198">
        <v>524</v>
      </c>
      <c r="AB201" s="198"/>
      <c r="AC201" s="198"/>
      <c r="AD201" s="198"/>
    </row>
    <row r="202" spans="1:30" ht="12" customHeight="1">
      <c r="A202" s="45"/>
      <c r="B202" s="192">
        <v>36</v>
      </c>
      <c r="C202" s="192"/>
      <c r="D202" s="192"/>
      <c r="E202" s="192"/>
      <c r="F202" s="43"/>
      <c r="G202" s="198">
        <v>851</v>
      </c>
      <c r="H202" s="198"/>
      <c r="I202" s="198"/>
      <c r="J202" s="198"/>
      <c r="K202" s="198">
        <v>449</v>
      </c>
      <c r="L202" s="198"/>
      <c r="M202" s="198"/>
      <c r="N202" s="198">
        <v>402</v>
      </c>
      <c r="O202" s="198"/>
      <c r="P202" s="198"/>
      <c r="Q202" s="198">
        <v>1019</v>
      </c>
      <c r="R202" s="198"/>
      <c r="S202" s="198"/>
      <c r="T202" s="198"/>
      <c r="U202" s="449">
        <v>475</v>
      </c>
      <c r="V202" s="449"/>
      <c r="W202" s="449"/>
      <c r="X202" s="449">
        <v>544</v>
      </c>
      <c r="Y202" s="449"/>
      <c r="Z202" s="449"/>
      <c r="AA202" s="198">
        <v>545</v>
      </c>
      <c r="AB202" s="198"/>
      <c r="AC202" s="198"/>
      <c r="AD202" s="198"/>
    </row>
    <row r="203" spans="1:30" ht="12" customHeight="1">
      <c r="A203" s="45"/>
      <c r="B203" s="192">
        <v>37</v>
      </c>
      <c r="C203" s="192"/>
      <c r="D203" s="192"/>
      <c r="E203" s="192"/>
      <c r="F203" s="43"/>
      <c r="G203" s="198">
        <v>801</v>
      </c>
      <c r="H203" s="198"/>
      <c r="I203" s="198"/>
      <c r="J203" s="198"/>
      <c r="K203" s="198">
        <v>411</v>
      </c>
      <c r="L203" s="198"/>
      <c r="M203" s="198"/>
      <c r="N203" s="198">
        <v>390</v>
      </c>
      <c r="O203" s="198"/>
      <c r="P203" s="198"/>
      <c r="Q203" s="198">
        <v>1099</v>
      </c>
      <c r="R203" s="198"/>
      <c r="S203" s="198"/>
      <c r="T203" s="198"/>
      <c r="U203" s="449">
        <v>518</v>
      </c>
      <c r="V203" s="449"/>
      <c r="W203" s="449"/>
      <c r="X203" s="449">
        <v>581</v>
      </c>
      <c r="Y203" s="449"/>
      <c r="Z203" s="449"/>
      <c r="AA203" s="198">
        <v>620</v>
      </c>
      <c r="AB203" s="198"/>
      <c r="AC203" s="198"/>
      <c r="AD203" s="198"/>
    </row>
    <row r="204" spans="1:30" ht="12" customHeight="1">
      <c r="A204" s="45"/>
      <c r="B204" s="192">
        <v>38</v>
      </c>
      <c r="C204" s="192"/>
      <c r="D204" s="192"/>
      <c r="E204" s="192"/>
      <c r="F204" s="43"/>
      <c r="G204" s="198">
        <v>846</v>
      </c>
      <c r="H204" s="198"/>
      <c r="I204" s="198"/>
      <c r="J204" s="198"/>
      <c r="K204" s="198">
        <v>448</v>
      </c>
      <c r="L204" s="198"/>
      <c r="M204" s="198"/>
      <c r="N204" s="198">
        <v>398</v>
      </c>
      <c r="O204" s="198"/>
      <c r="P204" s="198"/>
      <c r="Q204" s="198">
        <v>1074</v>
      </c>
      <c r="R204" s="198"/>
      <c r="S204" s="198"/>
      <c r="T204" s="198"/>
      <c r="U204" s="449">
        <v>484</v>
      </c>
      <c r="V204" s="449"/>
      <c r="W204" s="449"/>
      <c r="X204" s="449">
        <v>590</v>
      </c>
      <c r="Y204" s="449"/>
      <c r="Z204" s="449"/>
      <c r="AA204" s="198">
        <v>722</v>
      </c>
      <c r="AB204" s="198"/>
      <c r="AC204" s="198"/>
      <c r="AD204" s="198"/>
    </row>
    <row r="205" spans="1:30" ht="12" customHeight="1">
      <c r="A205" s="45"/>
      <c r="B205" s="192">
        <v>39</v>
      </c>
      <c r="C205" s="192"/>
      <c r="D205" s="192"/>
      <c r="E205" s="192"/>
      <c r="F205" s="43"/>
      <c r="G205" s="198">
        <v>766</v>
      </c>
      <c r="H205" s="198"/>
      <c r="I205" s="198"/>
      <c r="J205" s="198"/>
      <c r="K205" s="198">
        <v>409</v>
      </c>
      <c r="L205" s="198"/>
      <c r="M205" s="198"/>
      <c r="N205" s="198">
        <v>357</v>
      </c>
      <c r="O205" s="198"/>
      <c r="P205" s="198"/>
      <c r="Q205" s="198">
        <v>688</v>
      </c>
      <c r="R205" s="198"/>
      <c r="S205" s="198"/>
      <c r="T205" s="198"/>
      <c r="U205" s="449">
        <v>335</v>
      </c>
      <c r="V205" s="449"/>
      <c r="W205" s="449"/>
      <c r="X205" s="449">
        <v>353</v>
      </c>
      <c r="Y205" s="449"/>
      <c r="Z205" s="449"/>
      <c r="AA205" s="198">
        <v>855</v>
      </c>
      <c r="AB205" s="198"/>
      <c r="AC205" s="198"/>
      <c r="AD205" s="198"/>
    </row>
    <row r="206" spans="1:30" ht="12" customHeight="1">
      <c r="A206" s="45"/>
      <c r="B206" s="192" t="s">
        <v>221</v>
      </c>
      <c r="C206" s="192"/>
      <c r="D206" s="192"/>
      <c r="E206" s="192"/>
      <c r="F206" s="43"/>
      <c r="G206" s="198">
        <f>G207+G208+G209+G210+G211</f>
        <v>2893</v>
      </c>
      <c r="H206" s="198"/>
      <c r="I206" s="198"/>
      <c r="J206" s="198"/>
      <c r="K206" s="198">
        <f>K207+K208+K209+K210+K211</f>
        <v>1536</v>
      </c>
      <c r="L206" s="198"/>
      <c r="M206" s="198"/>
      <c r="N206" s="198">
        <f>N207+N208+N209+N210+N211</f>
        <v>1357</v>
      </c>
      <c r="O206" s="198"/>
      <c r="P206" s="198"/>
      <c r="Q206" s="198">
        <f>Q207+Q208+Q209+Q210+Q211</f>
        <v>4308</v>
      </c>
      <c r="R206" s="198"/>
      <c r="S206" s="198"/>
      <c r="T206" s="198"/>
      <c r="U206" s="449">
        <f>U207+U208+U209+U210+U211</f>
        <v>2266</v>
      </c>
      <c r="V206" s="449"/>
      <c r="W206" s="449"/>
      <c r="X206" s="449">
        <f>X207+X208+X209+X210+X211</f>
        <v>2042</v>
      </c>
      <c r="Y206" s="449"/>
      <c r="Z206" s="449"/>
      <c r="AA206" s="198">
        <f>AA207+AA208+AA209+AA210+AA211</f>
        <v>4888</v>
      </c>
      <c r="AB206" s="198"/>
      <c r="AC206" s="198"/>
      <c r="AD206" s="198"/>
    </row>
    <row r="207" spans="1:30" ht="12" customHeight="1">
      <c r="A207" s="45"/>
      <c r="B207" s="192">
        <v>40</v>
      </c>
      <c r="C207" s="192"/>
      <c r="D207" s="192"/>
      <c r="E207" s="192"/>
      <c r="F207" s="43"/>
      <c r="G207" s="198">
        <v>703</v>
      </c>
      <c r="H207" s="198"/>
      <c r="I207" s="198"/>
      <c r="J207" s="198"/>
      <c r="K207" s="198">
        <v>368</v>
      </c>
      <c r="L207" s="198"/>
      <c r="M207" s="198"/>
      <c r="N207" s="198">
        <v>335</v>
      </c>
      <c r="O207" s="198"/>
      <c r="P207" s="198"/>
      <c r="Q207" s="198">
        <v>727</v>
      </c>
      <c r="R207" s="198"/>
      <c r="S207" s="198"/>
      <c r="T207" s="198"/>
      <c r="U207" s="449">
        <v>383</v>
      </c>
      <c r="V207" s="449"/>
      <c r="W207" s="449"/>
      <c r="X207" s="449">
        <v>344</v>
      </c>
      <c r="Y207" s="449"/>
      <c r="Z207" s="449"/>
      <c r="AA207" s="198">
        <v>897</v>
      </c>
      <c r="AB207" s="198"/>
      <c r="AC207" s="198"/>
      <c r="AD207" s="198"/>
    </row>
    <row r="208" spans="1:30" ht="12" customHeight="1">
      <c r="A208" s="45"/>
      <c r="B208" s="192">
        <v>41</v>
      </c>
      <c r="C208" s="192"/>
      <c r="D208" s="192"/>
      <c r="E208" s="192"/>
      <c r="F208" s="43"/>
      <c r="G208" s="198">
        <v>525</v>
      </c>
      <c r="H208" s="198"/>
      <c r="I208" s="198"/>
      <c r="J208" s="198"/>
      <c r="K208" s="198">
        <v>274</v>
      </c>
      <c r="L208" s="198"/>
      <c r="M208" s="198"/>
      <c r="N208" s="198">
        <v>251</v>
      </c>
      <c r="O208" s="198"/>
      <c r="P208" s="198"/>
      <c r="Q208" s="198">
        <v>958</v>
      </c>
      <c r="R208" s="198"/>
      <c r="S208" s="198"/>
      <c r="T208" s="198"/>
      <c r="U208" s="449">
        <v>518</v>
      </c>
      <c r="V208" s="449"/>
      <c r="W208" s="449"/>
      <c r="X208" s="449">
        <v>440</v>
      </c>
      <c r="Y208" s="449"/>
      <c r="Z208" s="449"/>
      <c r="AA208" s="198">
        <v>1074</v>
      </c>
      <c r="AB208" s="198"/>
      <c r="AC208" s="198"/>
      <c r="AD208" s="198"/>
    </row>
    <row r="209" spans="1:30" ht="12" customHeight="1">
      <c r="A209" s="45"/>
      <c r="B209" s="192">
        <v>42</v>
      </c>
      <c r="C209" s="192"/>
      <c r="D209" s="192"/>
      <c r="E209" s="192"/>
      <c r="F209" s="43"/>
      <c r="G209" s="198">
        <v>542</v>
      </c>
      <c r="H209" s="198"/>
      <c r="I209" s="198"/>
      <c r="J209" s="198"/>
      <c r="K209" s="198">
        <v>283</v>
      </c>
      <c r="L209" s="198"/>
      <c r="M209" s="198"/>
      <c r="N209" s="198">
        <v>259</v>
      </c>
      <c r="O209" s="198"/>
      <c r="P209" s="198"/>
      <c r="Q209" s="198">
        <v>898</v>
      </c>
      <c r="R209" s="198"/>
      <c r="S209" s="198"/>
      <c r="T209" s="198"/>
      <c r="U209" s="449">
        <v>456</v>
      </c>
      <c r="V209" s="449"/>
      <c r="W209" s="449"/>
      <c r="X209" s="449">
        <v>442</v>
      </c>
      <c r="Y209" s="449"/>
      <c r="Z209" s="449"/>
      <c r="AA209" s="198">
        <v>1130</v>
      </c>
      <c r="AB209" s="198"/>
      <c r="AC209" s="198"/>
      <c r="AD209" s="198"/>
    </row>
    <row r="210" spans="1:30" ht="12" customHeight="1">
      <c r="A210" s="45"/>
      <c r="B210" s="192">
        <v>43</v>
      </c>
      <c r="C210" s="192"/>
      <c r="D210" s="192"/>
      <c r="E210" s="192"/>
      <c r="F210" s="43"/>
      <c r="G210" s="198">
        <v>554</v>
      </c>
      <c r="H210" s="198"/>
      <c r="I210" s="198"/>
      <c r="J210" s="198"/>
      <c r="K210" s="198">
        <v>298</v>
      </c>
      <c r="L210" s="198"/>
      <c r="M210" s="198"/>
      <c r="N210" s="198">
        <v>256</v>
      </c>
      <c r="O210" s="198"/>
      <c r="P210" s="198"/>
      <c r="Q210" s="198">
        <v>940</v>
      </c>
      <c r="R210" s="198"/>
      <c r="S210" s="198"/>
      <c r="T210" s="198"/>
      <c r="U210" s="449">
        <v>492</v>
      </c>
      <c r="V210" s="449"/>
      <c r="W210" s="449"/>
      <c r="X210" s="449">
        <v>448</v>
      </c>
      <c r="Y210" s="449"/>
      <c r="Z210" s="449"/>
      <c r="AA210" s="198">
        <v>1106</v>
      </c>
      <c r="AB210" s="198"/>
      <c r="AC210" s="198"/>
      <c r="AD210" s="198"/>
    </row>
    <row r="211" spans="1:30" ht="12" customHeight="1">
      <c r="A211" s="45"/>
      <c r="B211" s="192">
        <v>44</v>
      </c>
      <c r="C211" s="192"/>
      <c r="D211" s="192"/>
      <c r="E211" s="192"/>
      <c r="F211" s="43"/>
      <c r="G211" s="198">
        <v>569</v>
      </c>
      <c r="H211" s="198"/>
      <c r="I211" s="198"/>
      <c r="J211" s="198"/>
      <c r="K211" s="198">
        <v>313</v>
      </c>
      <c r="L211" s="198"/>
      <c r="M211" s="198"/>
      <c r="N211" s="198">
        <v>256</v>
      </c>
      <c r="O211" s="198"/>
      <c r="P211" s="198"/>
      <c r="Q211" s="198">
        <v>785</v>
      </c>
      <c r="R211" s="198"/>
      <c r="S211" s="198"/>
      <c r="T211" s="198"/>
      <c r="U211" s="449">
        <v>417</v>
      </c>
      <c r="V211" s="449"/>
      <c r="W211" s="449"/>
      <c r="X211" s="449">
        <v>368</v>
      </c>
      <c r="Y211" s="449"/>
      <c r="Z211" s="449"/>
      <c r="AA211" s="198">
        <v>681</v>
      </c>
      <c r="AB211" s="198"/>
      <c r="AC211" s="198"/>
      <c r="AD211" s="198"/>
    </row>
    <row r="212" spans="1:30" ht="12" customHeight="1">
      <c r="A212" s="45"/>
      <c r="B212" s="192" t="s">
        <v>222</v>
      </c>
      <c r="C212" s="192"/>
      <c r="D212" s="192"/>
      <c r="E212" s="192"/>
      <c r="F212" s="43"/>
      <c r="G212" s="198">
        <f>G213+G214+G215+G216+G217</f>
        <v>2429</v>
      </c>
      <c r="H212" s="198"/>
      <c r="I212" s="198"/>
      <c r="J212" s="198"/>
      <c r="K212" s="198">
        <f>K213+K214+K215+K216+K217</f>
        <v>1255</v>
      </c>
      <c r="L212" s="198"/>
      <c r="M212" s="198"/>
      <c r="N212" s="198">
        <f>N213+N214+N215+N216+N217</f>
        <v>1174</v>
      </c>
      <c r="O212" s="198"/>
      <c r="P212" s="198"/>
      <c r="Q212" s="198">
        <f>Q213+Q214+Q215+Q216+Q217</f>
        <v>3084</v>
      </c>
      <c r="R212" s="198"/>
      <c r="S212" s="198"/>
      <c r="T212" s="198"/>
      <c r="U212" s="449">
        <f>U213+U214+U215+U216+U217</f>
        <v>1643</v>
      </c>
      <c r="V212" s="449"/>
      <c r="W212" s="449"/>
      <c r="X212" s="449">
        <f>X213+X214+X215+X216+X217</f>
        <v>1441</v>
      </c>
      <c r="Y212" s="449"/>
      <c r="Z212" s="449"/>
      <c r="AA212" s="198">
        <f>AA213+AA214+AA215+AA216+AA217</f>
        <v>4343</v>
      </c>
      <c r="AB212" s="198"/>
      <c r="AC212" s="198"/>
      <c r="AD212" s="198"/>
    </row>
    <row r="213" spans="1:30" ht="12" customHeight="1">
      <c r="A213" s="45"/>
      <c r="B213" s="192">
        <v>45</v>
      </c>
      <c r="C213" s="192"/>
      <c r="D213" s="192"/>
      <c r="E213" s="192"/>
      <c r="F213" s="43"/>
      <c r="G213" s="198">
        <v>519</v>
      </c>
      <c r="H213" s="198"/>
      <c r="I213" s="198"/>
      <c r="J213" s="198"/>
      <c r="K213" s="198">
        <v>253</v>
      </c>
      <c r="L213" s="198"/>
      <c r="M213" s="198"/>
      <c r="N213" s="198">
        <v>266</v>
      </c>
      <c r="O213" s="198"/>
      <c r="P213" s="198"/>
      <c r="Q213" s="198">
        <v>732</v>
      </c>
      <c r="R213" s="198"/>
      <c r="S213" s="198"/>
      <c r="T213" s="198"/>
      <c r="U213" s="449">
        <v>383</v>
      </c>
      <c r="V213" s="449"/>
      <c r="W213" s="449"/>
      <c r="X213" s="449">
        <v>349</v>
      </c>
      <c r="Y213" s="449"/>
      <c r="Z213" s="449"/>
      <c r="AA213" s="198">
        <v>748</v>
      </c>
      <c r="AB213" s="198"/>
      <c r="AC213" s="198"/>
      <c r="AD213" s="198"/>
    </row>
    <row r="214" spans="1:30" ht="12" customHeight="1">
      <c r="A214" s="45"/>
      <c r="B214" s="192">
        <v>46</v>
      </c>
      <c r="C214" s="192"/>
      <c r="D214" s="192"/>
      <c r="E214" s="192"/>
      <c r="F214" s="43"/>
      <c r="G214" s="198">
        <v>512</v>
      </c>
      <c r="H214" s="198"/>
      <c r="I214" s="198"/>
      <c r="J214" s="198"/>
      <c r="K214" s="198">
        <v>258</v>
      </c>
      <c r="L214" s="198"/>
      <c r="M214" s="198"/>
      <c r="N214" s="198">
        <v>254</v>
      </c>
      <c r="O214" s="198"/>
      <c r="P214" s="198"/>
      <c r="Q214" s="198">
        <v>567</v>
      </c>
      <c r="R214" s="198"/>
      <c r="S214" s="198"/>
      <c r="T214" s="198"/>
      <c r="U214" s="449">
        <v>292</v>
      </c>
      <c r="V214" s="449"/>
      <c r="W214" s="449"/>
      <c r="X214" s="449">
        <v>275</v>
      </c>
      <c r="Y214" s="449"/>
      <c r="Z214" s="449"/>
      <c r="AA214" s="198">
        <v>962</v>
      </c>
      <c r="AB214" s="198"/>
      <c r="AC214" s="198"/>
      <c r="AD214" s="198"/>
    </row>
    <row r="215" spans="1:30" ht="12" customHeight="1">
      <c r="A215" s="45"/>
      <c r="B215" s="192">
        <v>47</v>
      </c>
      <c r="C215" s="192"/>
      <c r="D215" s="192"/>
      <c r="E215" s="192"/>
      <c r="F215" s="43"/>
      <c r="G215" s="198">
        <v>488</v>
      </c>
      <c r="H215" s="198"/>
      <c r="I215" s="198"/>
      <c r="J215" s="198"/>
      <c r="K215" s="198">
        <v>259</v>
      </c>
      <c r="L215" s="198"/>
      <c r="M215" s="198"/>
      <c r="N215" s="198">
        <v>229</v>
      </c>
      <c r="O215" s="198"/>
      <c r="P215" s="198"/>
      <c r="Q215" s="198">
        <v>578</v>
      </c>
      <c r="R215" s="198"/>
      <c r="S215" s="198"/>
      <c r="T215" s="198"/>
      <c r="U215" s="449">
        <v>306</v>
      </c>
      <c r="V215" s="449"/>
      <c r="W215" s="449"/>
      <c r="X215" s="449">
        <v>272</v>
      </c>
      <c r="Y215" s="449"/>
      <c r="Z215" s="449"/>
      <c r="AA215" s="198">
        <v>896</v>
      </c>
      <c r="AB215" s="198"/>
      <c r="AC215" s="198"/>
      <c r="AD215" s="198"/>
    </row>
    <row r="216" spans="1:30" ht="12" customHeight="1">
      <c r="A216" s="45"/>
      <c r="B216" s="192">
        <v>48</v>
      </c>
      <c r="C216" s="192"/>
      <c r="D216" s="192"/>
      <c r="E216" s="192"/>
      <c r="F216" s="43"/>
      <c r="G216" s="198">
        <v>459</v>
      </c>
      <c r="H216" s="198"/>
      <c r="I216" s="198"/>
      <c r="J216" s="198"/>
      <c r="K216" s="198">
        <v>243</v>
      </c>
      <c r="L216" s="198"/>
      <c r="M216" s="198"/>
      <c r="N216" s="198">
        <v>216</v>
      </c>
      <c r="O216" s="198"/>
      <c r="P216" s="198"/>
      <c r="Q216" s="198">
        <v>601</v>
      </c>
      <c r="R216" s="198"/>
      <c r="S216" s="198"/>
      <c r="T216" s="198"/>
      <c r="U216" s="449">
        <v>332</v>
      </c>
      <c r="V216" s="449"/>
      <c r="W216" s="449"/>
      <c r="X216" s="449">
        <v>269</v>
      </c>
      <c r="Y216" s="449"/>
      <c r="Z216" s="449"/>
      <c r="AA216" s="198">
        <v>929</v>
      </c>
      <c r="AB216" s="198"/>
      <c r="AC216" s="198"/>
      <c r="AD216" s="198"/>
    </row>
    <row r="217" spans="1:30" ht="12" customHeight="1">
      <c r="A217" s="20"/>
      <c r="B217" s="262">
        <v>49</v>
      </c>
      <c r="C217" s="262"/>
      <c r="D217" s="262"/>
      <c r="E217" s="262"/>
      <c r="F217" s="32"/>
      <c r="G217" s="180">
        <v>451</v>
      </c>
      <c r="H217" s="180"/>
      <c r="I217" s="180"/>
      <c r="J217" s="180"/>
      <c r="K217" s="180">
        <v>242</v>
      </c>
      <c r="L217" s="180"/>
      <c r="M217" s="180"/>
      <c r="N217" s="180">
        <v>209</v>
      </c>
      <c r="O217" s="180"/>
      <c r="P217" s="180"/>
      <c r="Q217" s="180">
        <v>606</v>
      </c>
      <c r="R217" s="180"/>
      <c r="S217" s="180"/>
      <c r="T217" s="180"/>
      <c r="U217" s="453">
        <v>330</v>
      </c>
      <c r="V217" s="453"/>
      <c r="W217" s="453"/>
      <c r="X217" s="453">
        <v>276</v>
      </c>
      <c r="Y217" s="453"/>
      <c r="Z217" s="453"/>
      <c r="AA217" s="180">
        <v>808</v>
      </c>
      <c r="AB217" s="180"/>
      <c r="AC217" s="180"/>
      <c r="AD217" s="180"/>
    </row>
    <row r="218" spans="1:30" ht="12" customHeight="1">
      <c r="A218" s="42"/>
      <c r="B218" s="42"/>
      <c r="C218" s="42"/>
      <c r="D218" s="42"/>
      <c r="E218" s="42"/>
      <c r="F218" s="42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18"/>
      <c r="AB218" s="18"/>
      <c r="AC218" s="18"/>
      <c r="AD218" s="18"/>
    </row>
    <row r="219" spans="2:30" ht="12" customHeight="1">
      <c r="B219" s="25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AA219" s="141" t="s">
        <v>563</v>
      </c>
      <c r="AB219" s="141"/>
      <c r="AC219" s="141"/>
      <c r="AD219" s="141"/>
    </row>
    <row r="220" spans="1:30" ht="12" customHeight="1">
      <c r="A220" s="454" t="s">
        <v>164</v>
      </c>
      <c r="B220" s="454"/>
      <c r="C220" s="454"/>
      <c r="D220" s="454"/>
      <c r="E220" s="454"/>
      <c r="F220" s="455"/>
      <c r="G220" s="181" t="s">
        <v>478</v>
      </c>
      <c r="H220" s="182"/>
      <c r="I220" s="182"/>
      <c r="J220" s="182"/>
      <c r="K220" s="182"/>
      <c r="L220" s="182"/>
      <c r="M220" s="182"/>
      <c r="N220" s="182"/>
      <c r="O220" s="182"/>
      <c r="P220" s="181" t="s">
        <v>165</v>
      </c>
      <c r="Q220" s="182"/>
      <c r="R220" s="182"/>
      <c r="S220" s="182"/>
      <c r="T220" s="182"/>
      <c r="U220" s="182"/>
      <c r="V220" s="182"/>
      <c r="W220" s="182"/>
      <c r="X220" s="182"/>
      <c r="Y220" s="245" t="s">
        <v>401</v>
      </c>
      <c r="Z220" s="246"/>
      <c r="AA220" s="246"/>
      <c r="AB220" s="246"/>
      <c r="AC220" s="246"/>
      <c r="AD220" s="247"/>
    </row>
    <row r="221" spans="1:30" ht="12" customHeight="1">
      <c r="A221" s="238" t="s">
        <v>479</v>
      </c>
      <c r="B221" s="238"/>
      <c r="C221" s="238"/>
      <c r="D221" s="238" t="s">
        <v>480</v>
      </c>
      <c r="E221" s="238"/>
      <c r="F221" s="238"/>
      <c r="G221" s="181" t="s">
        <v>586</v>
      </c>
      <c r="H221" s="182"/>
      <c r="I221" s="316"/>
      <c r="J221" s="181" t="s">
        <v>359</v>
      </c>
      <c r="K221" s="182"/>
      <c r="L221" s="316"/>
      <c r="M221" s="181" t="s">
        <v>360</v>
      </c>
      <c r="N221" s="182"/>
      <c r="O221" s="316"/>
      <c r="P221" s="181" t="s">
        <v>586</v>
      </c>
      <c r="Q221" s="182"/>
      <c r="R221" s="316"/>
      <c r="S221" s="181" t="s">
        <v>359</v>
      </c>
      <c r="T221" s="182"/>
      <c r="U221" s="316"/>
      <c r="V221" s="181" t="s">
        <v>360</v>
      </c>
      <c r="W221" s="182"/>
      <c r="X221" s="316"/>
      <c r="Y221" s="223" t="s">
        <v>481</v>
      </c>
      <c r="Z221" s="141"/>
      <c r="AA221" s="141"/>
      <c r="AB221" s="141"/>
      <c r="AC221" s="141"/>
      <c r="AD221" s="450"/>
    </row>
    <row r="222" spans="1:31" ht="12" customHeight="1">
      <c r="A222" s="449">
        <v>24402</v>
      </c>
      <c r="B222" s="449"/>
      <c r="C222" s="449"/>
      <c r="D222" s="449">
        <v>24497</v>
      </c>
      <c r="E222" s="449"/>
      <c r="F222" s="449"/>
      <c r="G222" s="178">
        <v>53040</v>
      </c>
      <c r="H222" s="178"/>
      <c r="I222" s="178"/>
      <c r="J222" s="198">
        <v>26290</v>
      </c>
      <c r="K222" s="198"/>
      <c r="L222" s="198"/>
      <c r="M222" s="198">
        <f>G222-J222</f>
        <v>26750</v>
      </c>
      <c r="N222" s="198"/>
      <c r="O222" s="198"/>
      <c r="P222" s="178">
        <f>P223+P229+P235+P241+P247+P253+P259+P265+P271+P277+P356+P362+P368+P374+P380+P386+P392+P398+P404+P410+P416+P417</f>
        <v>59577</v>
      </c>
      <c r="Q222" s="178"/>
      <c r="R222" s="178"/>
      <c r="S222" s="198">
        <f>S223+S229+S235+S241+S247+S253+S259+S265+S271+S277+S356+S362+S368+S374+S380+S386+S392+S398+S404+S410+S416+S417</f>
        <v>29534</v>
      </c>
      <c r="T222" s="198"/>
      <c r="U222" s="198"/>
      <c r="V222" s="198">
        <f>P222-S222</f>
        <v>30043</v>
      </c>
      <c r="W222" s="198"/>
      <c r="X222" s="179"/>
      <c r="Y222" s="11"/>
      <c r="Z222" s="246" t="s">
        <v>11</v>
      </c>
      <c r="AA222" s="246"/>
      <c r="AB222" s="246"/>
      <c r="AC222" s="246"/>
      <c r="AD222" s="12"/>
      <c r="AE222" s="1"/>
    </row>
    <row r="223" spans="1:31" ht="12" customHeight="1">
      <c r="A223" s="449">
        <f>A224+A225+A226+A227+A228</f>
        <v>1099</v>
      </c>
      <c r="B223" s="449"/>
      <c r="C223" s="449"/>
      <c r="D223" s="449">
        <f>SUM(D224:F228)</f>
        <v>1043</v>
      </c>
      <c r="E223" s="449"/>
      <c r="F223" s="449"/>
      <c r="G223" s="439">
        <f>G224+G225+G226+G227+G228</f>
        <v>2014</v>
      </c>
      <c r="H223" s="439"/>
      <c r="I223" s="439"/>
      <c r="J223" s="439">
        <f>J224+J225+J226+J227+J228</f>
        <v>1026</v>
      </c>
      <c r="K223" s="439"/>
      <c r="L223" s="439"/>
      <c r="M223" s="439">
        <f>M224+M225+M226+M227+M228</f>
        <v>988</v>
      </c>
      <c r="N223" s="439"/>
      <c r="O223" s="439"/>
      <c r="P223" s="439">
        <f>P224+P225+P226+P227+P228</f>
        <v>2709</v>
      </c>
      <c r="Q223" s="439"/>
      <c r="R223" s="439"/>
      <c r="S223" s="439">
        <f>S224+S225+S226+S227+S228</f>
        <v>1363</v>
      </c>
      <c r="T223" s="439"/>
      <c r="U223" s="439"/>
      <c r="V223" s="439">
        <f>V224+V225+V226+V227+V228</f>
        <v>1346</v>
      </c>
      <c r="W223" s="439"/>
      <c r="X223" s="439"/>
      <c r="Y223" s="21"/>
      <c r="Z223" s="192" t="s">
        <v>248</v>
      </c>
      <c r="AA223" s="192"/>
      <c r="AB223" s="192"/>
      <c r="AC223" s="192"/>
      <c r="AD223" s="7"/>
      <c r="AE223" s="1"/>
    </row>
    <row r="224" spans="1:31" ht="12" customHeight="1">
      <c r="A224" s="449">
        <v>180</v>
      </c>
      <c r="B224" s="449"/>
      <c r="C224" s="449"/>
      <c r="D224" s="449">
        <v>197</v>
      </c>
      <c r="E224" s="449"/>
      <c r="F224" s="449"/>
      <c r="G224" s="439">
        <v>372</v>
      </c>
      <c r="H224" s="439"/>
      <c r="I224" s="439"/>
      <c r="J224" s="439">
        <v>189</v>
      </c>
      <c r="K224" s="439"/>
      <c r="L224" s="439"/>
      <c r="M224" s="439">
        <f aca="true" t="shared" si="5" ref="M224:M282">G224-J224</f>
        <v>183</v>
      </c>
      <c r="N224" s="439"/>
      <c r="O224" s="439"/>
      <c r="P224" s="439">
        <v>528</v>
      </c>
      <c r="Q224" s="439"/>
      <c r="R224" s="439"/>
      <c r="S224" s="439">
        <v>270</v>
      </c>
      <c r="T224" s="439"/>
      <c r="U224" s="439"/>
      <c r="V224" s="439">
        <f aca="true" t="shared" si="6" ref="V224:V255">P224-S224</f>
        <v>258</v>
      </c>
      <c r="W224" s="439"/>
      <c r="X224" s="439"/>
      <c r="Y224" s="21"/>
      <c r="Z224" s="192">
        <v>0</v>
      </c>
      <c r="AA224" s="192"/>
      <c r="AB224" s="192"/>
      <c r="AC224" s="192"/>
      <c r="AD224" s="7"/>
      <c r="AE224" s="1"/>
    </row>
    <row r="225" spans="1:31" ht="12" customHeight="1">
      <c r="A225" s="449">
        <v>205</v>
      </c>
      <c r="B225" s="449"/>
      <c r="C225" s="449"/>
      <c r="D225" s="449">
        <v>180</v>
      </c>
      <c r="E225" s="449"/>
      <c r="F225" s="449"/>
      <c r="G225" s="439">
        <v>399</v>
      </c>
      <c r="H225" s="439"/>
      <c r="I225" s="439"/>
      <c r="J225" s="439">
        <v>191</v>
      </c>
      <c r="K225" s="439"/>
      <c r="L225" s="439"/>
      <c r="M225" s="439">
        <f t="shared" si="5"/>
        <v>208</v>
      </c>
      <c r="N225" s="439"/>
      <c r="O225" s="439"/>
      <c r="P225" s="439">
        <v>506</v>
      </c>
      <c r="Q225" s="439"/>
      <c r="R225" s="439"/>
      <c r="S225" s="439">
        <v>247</v>
      </c>
      <c r="T225" s="439"/>
      <c r="U225" s="439"/>
      <c r="V225" s="439">
        <f t="shared" si="6"/>
        <v>259</v>
      </c>
      <c r="W225" s="439"/>
      <c r="X225" s="439"/>
      <c r="Y225" s="21"/>
      <c r="Z225" s="192">
        <v>1</v>
      </c>
      <c r="AA225" s="192"/>
      <c r="AB225" s="192"/>
      <c r="AC225" s="192"/>
      <c r="AD225" s="7"/>
      <c r="AE225" s="1"/>
    </row>
    <row r="226" spans="1:31" ht="12" customHeight="1">
      <c r="A226" s="449">
        <v>221</v>
      </c>
      <c r="B226" s="449"/>
      <c r="C226" s="449"/>
      <c r="D226" s="449">
        <v>207</v>
      </c>
      <c r="E226" s="449"/>
      <c r="F226" s="449"/>
      <c r="G226" s="439">
        <v>401</v>
      </c>
      <c r="H226" s="439"/>
      <c r="I226" s="439"/>
      <c r="J226" s="439">
        <v>199</v>
      </c>
      <c r="K226" s="439"/>
      <c r="L226" s="439"/>
      <c r="M226" s="439">
        <f t="shared" si="5"/>
        <v>202</v>
      </c>
      <c r="N226" s="439"/>
      <c r="O226" s="439"/>
      <c r="P226" s="439">
        <v>563</v>
      </c>
      <c r="Q226" s="439"/>
      <c r="R226" s="439"/>
      <c r="S226" s="439">
        <v>284</v>
      </c>
      <c r="T226" s="439"/>
      <c r="U226" s="439"/>
      <c r="V226" s="439">
        <f t="shared" si="6"/>
        <v>279</v>
      </c>
      <c r="W226" s="439"/>
      <c r="X226" s="439"/>
      <c r="Y226" s="21"/>
      <c r="Z226" s="192">
        <v>2</v>
      </c>
      <c r="AA226" s="192"/>
      <c r="AB226" s="192"/>
      <c r="AC226" s="192"/>
      <c r="AD226" s="7"/>
      <c r="AE226" s="1"/>
    </row>
    <row r="227" spans="1:31" ht="12" customHeight="1">
      <c r="A227" s="449">
        <v>231</v>
      </c>
      <c r="B227" s="449"/>
      <c r="C227" s="449"/>
      <c r="D227" s="449">
        <v>236</v>
      </c>
      <c r="E227" s="449"/>
      <c r="F227" s="449"/>
      <c r="G227" s="439">
        <v>428</v>
      </c>
      <c r="H227" s="439"/>
      <c r="I227" s="439"/>
      <c r="J227" s="439">
        <v>230</v>
      </c>
      <c r="K227" s="439"/>
      <c r="L227" s="439"/>
      <c r="M227" s="439">
        <f t="shared" si="5"/>
        <v>198</v>
      </c>
      <c r="N227" s="439"/>
      <c r="O227" s="439"/>
      <c r="P227" s="439">
        <v>593</v>
      </c>
      <c r="Q227" s="439"/>
      <c r="R227" s="439"/>
      <c r="S227" s="439">
        <v>306</v>
      </c>
      <c r="T227" s="439"/>
      <c r="U227" s="439"/>
      <c r="V227" s="439">
        <f t="shared" si="6"/>
        <v>287</v>
      </c>
      <c r="W227" s="439"/>
      <c r="X227" s="439"/>
      <c r="Y227" s="21"/>
      <c r="Z227" s="192">
        <v>3</v>
      </c>
      <c r="AA227" s="192"/>
      <c r="AB227" s="192"/>
      <c r="AC227" s="192"/>
      <c r="AD227" s="7"/>
      <c r="AE227" s="1"/>
    </row>
    <row r="228" spans="1:31" ht="12" customHeight="1">
      <c r="A228" s="449">
        <v>262</v>
      </c>
      <c r="B228" s="449"/>
      <c r="C228" s="449"/>
      <c r="D228" s="449">
        <v>223</v>
      </c>
      <c r="E228" s="449"/>
      <c r="F228" s="449"/>
      <c r="G228" s="439">
        <v>414</v>
      </c>
      <c r="H228" s="439"/>
      <c r="I228" s="439"/>
      <c r="J228" s="439">
        <v>217</v>
      </c>
      <c r="K228" s="439"/>
      <c r="L228" s="439"/>
      <c r="M228" s="439">
        <f t="shared" si="5"/>
        <v>197</v>
      </c>
      <c r="N228" s="439"/>
      <c r="O228" s="439"/>
      <c r="P228" s="439">
        <v>519</v>
      </c>
      <c r="Q228" s="439"/>
      <c r="R228" s="439"/>
      <c r="S228" s="439">
        <v>256</v>
      </c>
      <c r="T228" s="439"/>
      <c r="U228" s="439"/>
      <c r="V228" s="439">
        <f t="shared" si="6"/>
        <v>263</v>
      </c>
      <c r="W228" s="439"/>
      <c r="X228" s="439"/>
      <c r="Y228" s="21"/>
      <c r="Z228" s="192">
        <v>4</v>
      </c>
      <c r="AA228" s="192"/>
      <c r="AB228" s="192"/>
      <c r="AC228" s="192"/>
      <c r="AD228" s="7"/>
      <c r="AE228" s="1"/>
    </row>
    <row r="229" spans="1:31" ht="12" customHeight="1">
      <c r="A229" s="449">
        <f>A230+A231+A232+A233+A234</f>
        <v>1490</v>
      </c>
      <c r="B229" s="449"/>
      <c r="C229" s="449"/>
      <c r="D229" s="449">
        <f>D230+D231+D232+D233+D234</f>
        <v>1372</v>
      </c>
      <c r="E229" s="449"/>
      <c r="F229" s="449"/>
      <c r="G229" s="439">
        <f>G230+G231+G232+G233+G234</f>
        <v>2476</v>
      </c>
      <c r="H229" s="439"/>
      <c r="I229" s="439"/>
      <c r="J229" s="439">
        <f>J230+J231+J232+J233+J234</f>
        <v>1279</v>
      </c>
      <c r="K229" s="439"/>
      <c r="L229" s="439"/>
      <c r="M229" s="439">
        <f t="shared" si="5"/>
        <v>1197</v>
      </c>
      <c r="N229" s="439"/>
      <c r="O229" s="439"/>
      <c r="P229" s="439">
        <f>P230+P231+P232+P233+P234</f>
        <v>2600</v>
      </c>
      <c r="Q229" s="439"/>
      <c r="R229" s="439"/>
      <c r="S229" s="439">
        <f>S230+S231+S232+S233+S234</f>
        <v>1354</v>
      </c>
      <c r="T229" s="439"/>
      <c r="U229" s="439"/>
      <c r="V229" s="439">
        <f t="shared" si="6"/>
        <v>1246</v>
      </c>
      <c r="W229" s="439"/>
      <c r="X229" s="439"/>
      <c r="Y229" s="21"/>
      <c r="Z229" s="192" t="s">
        <v>482</v>
      </c>
      <c r="AA229" s="192"/>
      <c r="AB229" s="192"/>
      <c r="AC229" s="192"/>
      <c r="AD229" s="7"/>
      <c r="AE229" s="1"/>
    </row>
    <row r="230" spans="1:31" ht="12" customHeight="1">
      <c r="A230" s="449">
        <v>274</v>
      </c>
      <c r="B230" s="449"/>
      <c r="C230" s="449"/>
      <c r="D230" s="449">
        <v>256</v>
      </c>
      <c r="E230" s="449"/>
      <c r="F230" s="449"/>
      <c r="G230" s="439">
        <v>459</v>
      </c>
      <c r="H230" s="439"/>
      <c r="I230" s="439"/>
      <c r="J230" s="439">
        <v>230</v>
      </c>
      <c r="K230" s="439"/>
      <c r="L230" s="439"/>
      <c r="M230" s="439">
        <f t="shared" si="5"/>
        <v>229</v>
      </c>
      <c r="N230" s="439"/>
      <c r="O230" s="439"/>
      <c r="P230" s="439">
        <v>508</v>
      </c>
      <c r="Q230" s="439"/>
      <c r="R230" s="439"/>
      <c r="S230" s="439">
        <v>265</v>
      </c>
      <c r="T230" s="439"/>
      <c r="U230" s="439"/>
      <c r="V230" s="439">
        <f t="shared" si="6"/>
        <v>243</v>
      </c>
      <c r="W230" s="439"/>
      <c r="X230" s="439"/>
      <c r="Y230" s="21"/>
      <c r="Z230" s="192">
        <v>5</v>
      </c>
      <c r="AA230" s="192"/>
      <c r="AB230" s="192"/>
      <c r="AC230" s="192"/>
      <c r="AD230" s="7"/>
      <c r="AE230" s="1"/>
    </row>
    <row r="231" spans="1:31" ht="12" customHeight="1">
      <c r="A231" s="449">
        <v>288</v>
      </c>
      <c r="B231" s="449"/>
      <c r="C231" s="449"/>
      <c r="D231" s="449">
        <v>270</v>
      </c>
      <c r="E231" s="449"/>
      <c r="F231" s="449"/>
      <c r="G231" s="439">
        <v>464</v>
      </c>
      <c r="H231" s="439"/>
      <c r="I231" s="439"/>
      <c r="J231" s="439">
        <v>241</v>
      </c>
      <c r="K231" s="439"/>
      <c r="L231" s="439"/>
      <c r="M231" s="439">
        <f t="shared" si="5"/>
        <v>223</v>
      </c>
      <c r="N231" s="439"/>
      <c r="O231" s="439"/>
      <c r="P231" s="439">
        <v>551</v>
      </c>
      <c r="Q231" s="439"/>
      <c r="R231" s="439"/>
      <c r="S231" s="439">
        <v>281</v>
      </c>
      <c r="T231" s="439"/>
      <c r="U231" s="439"/>
      <c r="V231" s="439">
        <f t="shared" si="6"/>
        <v>270</v>
      </c>
      <c r="W231" s="439"/>
      <c r="X231" s="439"/>
      <c r="Y231" s="21"/>
      <c r="Z231" s="192">
        <v>6</v>
      </c>
      <c r="AA231" s="192"/>
      <c r="AB231" s="192"/>
      <c r="AC231" s="192"/>
      <c r="AD231" s="7"/>
      <c r="AE231" s="1"/>
    </row>
    <row r="232" spans="1:31" ht="12" customHeight="1">
      <c r="A232" s="449">
        <v>282</v>
      </c>
      <c r="B232" s="449"/>
      <c r="C232" s="449"/>
      <c r="D232" s="449">
        <v>278</v>
      </c>
      <c r="E232" s="449"/>
      <c r="F232" s="449"/>
      <c r="G232" s="439">
        <v>476</v>
      </c>
      <c r="H232" s="439"/>
      <c r="I232" s="439"/>
      <c r="J232" s="439">
        <v>253</v>
      </c>
      <c r="K232" s="439"/>
      <c r="L232" s="439"/>
      <c r="M232" s="439">
        <f t="shared" si="5"/>
        <v>223</v>
      </c>
      <c r="N232" s="439"/>
      <c r="O232" s="439"/>
      <c r="P232" s="439">
        <v>518</v>
      </c>
      <c r="Q232" s="439"/>
      <c r="R232" s="439"/>
      <c r="S232" s="439">
        <v>263</v>
      </c>
      <c r="T232" s="439"/>
      <c r="U232" s="439"/>
      <c r="V232" s="439">
        <f t="shared" si="6"/>
        <v>255</v>
      </c>
      <c r="W232" s="439"/>
      <c r="X232" s="439"/>
      <c r="Y232" s="21"/>
      <c r="Z232" s="192">
        <v>7</v>
      </c>
      <c r="AA232" s="192"/>
      <c r="AB232" s="192"/>
      <c r="AC232" s="192"/>
      <c r="AD232" s="7"/>
      <c r="AE232" s="1"/>
    </row>
    <row r="233" spans="1:31" ht="12" customHeight="1">
      <c r="A233" s="449">
        <v>320</v>
      </c>
      <c r="B233" s="449"/>
      <c r="C233" s="449"/>
      <c r="D233" s="449">
        <v>259</v>
      </c>
      <c r="E233" s="449"/>
      <c r="F233" s="449"/>
      <c r="G233" s="439">
        <v>544</v>
      </c>
      <c r="H233" s="439"/>
      <c r="I233" s="439"/>
      <c r="J233" s="439">
        <v>264</v>
      </c>
      <c r="K233" s="439"/>
      <c r="L233" s="439"/>
      <c r="M233" s="439">
        <f t="shared" si="5"/>
        <v>280</v>
      </c>
      <c r="N233" s="439"/>
      <c r="O233" s="439"/>
      <c r="P233" s="439">
        <v>530</v>
      </c>
      <c r="Q233" s="439"/>
      <c r="R233" s="439"/>
      <c r="S233" s="439">
        <v>290</v>
      </c>
      <c r="T233" s="439"/>
      <c r="U233" s="439"/>
      <c r="V233" s="439">
        <f t="shared" si="6"/>
        <v>240</v>
      </c>
      <c r="W233" s="439"/>
      <c r="X233" s="439"/>
      <c r="Y233" s="21"/>
      <c r="Z233" s="192">
        <v>8</v>
      </c>
      <c r="AA233" s="192"/>
      <c r="AB233" s="192"/>
      <c r="AC233" s="192"/>
      <c r="AD233" s="7"/>
      <c r="AE233" s="1"/>
    </row>
    <row r="234" spans="1:31" ht="12" customHeight="1">
      <c r="A234" s="449">
        <v>326</v>
      </c>
      <c r="B234" s="449"/>
      <c r="C234" s="449"/>
      <c r="D234" s="449">
        <v>309</v>
      </c>
      <c r="E234" s="449"/>
      <c r="F234" s="449"/>
      <c r="G234" s="439">
        <v>533</v>
      </c>
      <c r="H234" s="439"/>
      <c r="I234" s="439"/>
      <c r="J234" s="439">
        <v>291</v>
      </c>
      <c r="K234" s="439"/>
      <c r="L234" s="439"/>
      <c r="M234" s="439">
        <f t="shared" si="5"/>
        <v>242</v>
      </c>
      <c r="N234" s="439"/>
      <c r="O234" s="439"/>
      <c r="P234" s="439">
        <v>493</v>
      </c>
      <c r="Q234" s="439"/>
      <c r="R234" s="439"/>
      <c r="S234" s="439">
        <v>255</v>
      </c>
      <c r="T234" s="439"/>
      <c r="U234" s="439"/>
      <c r="V234" s="439">
        <f t="shared" si="6"/>
        <v>238</v>
      </c>
      <c r="W234" s="439"/>
      <c r="X234" s="439"/>
      <c r="Y234" s="21"/>
      <c r="Z234" s="192">
        <v>9</v>
      </c>
      <c r="AA234" s="192"/>
      <c r="AB234" s="192"/>
      <c r="AC234" s="192"/>
      <c r="AD234" s="7"/>
      <c r="AE234" s="1"/>
    </row>
    <row r="235" spans="1:31" ht="12" customHeight="1">
      <c r="A235" s="449">
        <f>A236+A237+A238+A239+A240</f>
        <v>2112</v>
      </c>
      <c r="B235" s="449"/>
      <c r="C235" s="449"/>
      <c r="D235" s="449">
        <f>D236+D237+D238+D239+D240</f>
        <v>1920</v>
      </c>
      <c r="E235" s="449"/>
      <c r="F235" s="449"/>
      <c r="G235" s="439">
        <f>G236+G237+G238+G239+G240</f>
        <v>3148</v>
      </c>
      <c r="H235" s="439"/>
      <c r="I235" s="439"/>
      <c r="J235" s="439">
        <f>J236+J237+J238+J239+J240</f>
        <v>1624</v>
      </c>
      <c r="K235" s="439"/>
      <c r="L235" s="439"/>
      <c r="M235" s="439">
        <f t="shared" si="5"/>
        <v>1524</v>
      </c>
      <c r="N235" s="439"/>
      <c r="O235" s="439"/>
      <c r="P235" s="439">
        <f>P236+P237+P238+P239+P240</f>
        <v>2888</v>
      </c>
      <c r="Q235" s="439"/>
      <c r="R235" s="439"/>
      <c r="S235" s="439">
        <f>S236+S237+S238+S239+S240</f>
        <v>1474</v>
      </c>
      <c r="T235" s="439"/>
      <c r="U235" s="439"/>
      <c r="V235" s="439">
        <f t="shared" si="6"/>
        <v>1414</v>
      </c>
      <c r="W235" s="439"/>
      <c r="X235" s="439"/>
      <c r="Y235" s="21"/>
      <c r="Z235" s="192" t="s">
        <v>483</v>
      </c>
      <c r="AA235" s="192"/>
      <c r="AB235" s="192"/>
      <c r="AC235" s="192"/>
      <c r="AD235" s="7"/>
      <c r="AE235" s="1"/>
    </row>
    <row r="236" spans="1:31" ht="12" customHeight="1">
      <c r="A236" s="449">
        <v>380</v>
      </c>
      <c r="B236" s="449"/>
      <c r="C236" s="449"/>
      <c r="D236" s="449">
        <v>319</v>
      </c>
      <c r="E236" s="449"/>
      <c r="F236" s="449"/>
      <c r="G236" s="439">
        <v>595</v>
      </c>
      <c r="H236" s="439"/>
      <c r="I236" s="439"/>
      <c r="J236" s="439">
        <v>297</v>
      </c>
      <c r="K236" s="439"/>
      <c r="L236" s="439"/>
      <c r="M236" s="439">
        <f t="shared" si="5"/>
        <v>298</v>
      </c>
      <c r="N236" s="439"/>
      <c r="O236" s="439"/>
      <c r="P236" s="439">
        <v>536</v>
      </c>
      <c r="Q236" s="439"/>
      <c r="R236" s="439"/>
      <c r="S236" s="439">
        <v>266</v>
      </c>
      <c r="T236" s="439"/>
      <c r="U236" s="439"/>
      <c r="V236" s="439">
        <f t="shared" si="6"/>
        <v>270</v>
      </c>
      <c r="W236" s="439"/>
      <c r="X236" s="439"/>
      <c r="Y236" s="21"/>
      <c r="Z236" s="192">
        <v>10</v>
      </c>
      <c r="AA236" s="192"/>
      <c r="AB236" s="192"/>
      <c r="AC236" s="192"/>
      <c r="AD236" s="7"/>
      <c r="AE236" s="1"/>
    </row>
    <row r="237" spans="1:31" ht="12" customHeight="1">
      <c r="A237" s="449">
        <v>398</v>
      </c>
      <c r="B237" s="449"/>
      <c r="C237" s="449"/>
      <c r="D237" s="449">
        <v>357</v>
      </c>
      <c r="E237" s="449"/>
      <c r="F237" s="449"/>
      <c r="G237" s="439">
        <v>609</v>
      </c>
      <c r="H237" s="439"/>
      <c r="I237" s="439"/>
      <c r="J237" s="439">
        <v>311</v>
      </c>
      <c r="K237" s="439"/>
      <c r="L237" s="439"/>
      <c r="M237" s="439">
        <f t="shared" si="5"/>
        <v>298</v>
      </c>
      <c r="N237" s="439"/>
      <c r="O237" s="439"/>
      <c r="P237" s="439">
        <v>558</v>
      </c>
      <c r="Q237" s="439"/>
      <c r="R237" s="439"/>
      <c r="S237" s="439">
        <v>292</v>
      </c>
      <c r="T237" s="439"/>
      <c r="U237" s="439"/>
      <c r="V237" s="439">
        <f t="shared" si="6"/>
        <v>266</v>
      </c>
      <c r="W237" s="439"/>
      <c r="X237" s="439"/>
      <c r="Y237" s="21"/>
      <c r="Z237" s="192">
        <v>11</v>
      </c>
      <c r="AA237" s="192"/>
      <c r="AB237" s="192"/>
      <c r="AC237" s="192"/>
      <c r="AD237" s="7"/>
      <c r="AE237" s="1"/>
    </row>
    <row r="238" spans="1:31" ht="12" customHeight="1">
      <c r="A238" s="449">
        <v>408</v>
      </c>
      <c r="B238" s="449"/>
      <c r="C238" s="449"/>
      <c r="D238" s="449">
        <v>372</v>
      </c>
      <c r="E238" s="449"/>
      <c r="F238" s="449"/>
      <c r="G238" s="439">
        <v>625</v>
      </c>
      <c r="H238" s="439"/>
      <c r="I238" s="439"/>
      <c r="J238" s="439">
        <v>315</v>
      </c>
      <c r="K238" s="439"/>
      <c r="L238" s="439"/>
      <c r="M238" s="439">
        <f t="shared" si="5"/>
        <v>310</v>
      </c>
      <c r="N238" s="439"/>
      <c r="O238" s="439"/>
      <c r="P238" s="439">
        <v>579</v>
      </c>
      <c r="Q238" s="439"/>
      <c r="R238" s="439"/>
      <c r="S238" s="439">
        <v>295</v>
      </c>
      <c r="T238" s="439"/>
      <c r="U238" s="439"/>
      <c r="V238" s="439">
        <f t="shared" si="6"/>
        <v>284</v>
      </c>
      <c r="W238" s="439"/>
      <c r="X238" s="439"/>
      <c r="Y238" s="21"/>
      <c r="Z238" s="192">
        <v>12</v>
      </c>
      <c r="AA238" s="192"/>
      <c r="AB238" s="192"/>
      <c r="AC238" s="192"/>
      <c r="AD238" s="7"/>
      <c r="AE238" s="1"/>
    </row>
    <row r="239" spans="1:31" ht="12" customHeight="1">
      <c r="A239" s="449">
        <v>450</v>
      </c>
      <c r="B239" s="449"/>
      <c r="C239" s="449"/>
      <c r="D239" s="449">
        <v>420</v>
      </c>
      <c r="E239" s="449"/>
      <c r="F239" s="449"/>
      <c r="G239" s="439">
        <v>638</v>
      </c>
      <c r="H239" s="439"/>
      <c r="I239" s="439"/>
      <c r="J239" s="439">
        <v>351</v>
      </c>
      <c r="K239" s="439"/>
      <c r="L239" s="439"/>
      <c r="M239" s="439">
        <f t="shared" si="5"/>
        <v>287</v>
      </c>
      <c r="N239" s="439"/>
      <c r="O239" s="439"/>
      <c r="P239" s="439">
        <v>610</v>
      </c>
      <c r="Q239" s="439"/>
      <c r="R239" s="439"/>
      <c r="S239" s="439">
        <v>301</v>
      </c>
      <c r="T239" s="439"/>
      <c r="U239" s="439"/>
      <c r="V239" s="439">
        <f t="shared" si="6"/>
        <v>309</v>
      </c>
      <c r="W239" s="439"/>
      <c r="X239" s="439"/>
      <c r="Y239" s="21"/>
      <c r="Z239" s="192">
        <v>13</v>
      </c>
      <c r="AA239" s="192"/>
      <c r="AB239" s="192"/>
      <c r="AC239" s="192"/>
      <c r="AD239" s="7"/>
      <c r="AE239" s="1"/>
    </row>
    <row r="240" spans="1:31" ht="12" customHeight="1">
      <c r="A240" s="449">
        <v>476</v>
      </c>
      <c r="B240" s="449"/>
      <c r="C240" s="449"/>
      <c r="D240" s="449">
        <v>452</v>
      </c>
      <c r="E240" s="449"/>
      <c r="F240" s="449"/>
      <c r="G240" s="439">
        <v>681</v>
      </c>
      <c r="H240" s="439"/>
      <c r="I240" s="439"/>
      <c r="J240" s="439">
        <v>350</v>
      </c>
      <c r="K240" s="439"/>
      <c r="L240" s="439"/>
      <c r="M240" s="439">
        <f t="shared" si="5"/>
        <v>331</v>
      </c>
      <c r="N240" s="439"/>
      <c r="O240" s="439"/>
      <c r="P240" s="439">
        <v>605</v>
      </c>
      <c r="Q240" s="439"/>
      <c r="R240" s="439"/>
      <c r="S240" s="439">
        <v>320</v>
      </c>
      <c r="T240" s="439"/>
      <c r="U240" s="439"/>
      <c r="V240" s="439">
        <f t="shared" si="6"/>
        <v>285</v>
      </c>
      <c r="W240" s="439"/>
      <c r="X240" s="439"/>
      <c r="Y240" s="21"/>
      <c r="Z240" s="192">
        <v>14</v>
      </c>
      <c r="AA240" s="192"/>
      <c r="AB240" s="192"/>
      <c r="AC240" s="192"/>
      <c r="AD240" s="7"/>
      <c r="AE240" s="1"/>
    </row>
    <row r="241" spans="1:31" ht="12" customHeight="1">
      <c r="A241" s="449">
        <f>A242+A243+A244+A245+A246</f>
        <v>3172</v>
      </c>
      <c r="B241" s="449"/>
      <c r="C241" s="449"/>
      <c r="D241" s="449">
        <f>D242+D243+D244+D245+D246</f>
        <v>2740</v>
      </c>
      <c r="E241" s="449"/>
      <c r="F241" s="449"/>
      <c r="G241" s="439">
        <f>G242+G243+G244+G245+G246</f>
        <v>5886</v>
      </c>
      <c r="H241" s="439"/>
      <c r="I241" s="439"/>
      <c r="J241" s="439">
        <f>J242+J243+J244+J245+J246</f>
        <v>3052</v>
      </c>
      <c r="K241" s="439"/>
      <c r="L241" s="439"/>
      <c r="M241" s="439">
        <f t="shared" si="5"/>
        <v>2834</v>
      </c>
      <c r="N241" s="439"/>
      <c r="O241" s="439"/>
      <c r="P241" s="439">
        <f>P242+P243+P244+P245+P246</f>
        <v>5322</v>
      </c>
      <c r="Q241" s="439"/>
      <c r="R241" s="439"/>
      <c r="S241" s="439">
        <f>S242+S243+S244+S245+S246</f>
        <v>2751</v>
      </c>
      <c r="T241" s="439"/>
      <c r="U241" s="439"/>
      <c r="V241" s="439">
        <f t="shared" si="6"/>
        <v>2571</v>
      </c>
      <c r="W241" s="439"/>
      <c r="X241" s="439"/>
      <c r="Y241" s="21"/>
      <c r="Z241" s="192" t="s">
        <v>484</v>
      </c>
      <c r="AA241" s="192"/>
      <c r="AB241" s="192"/>
      <c r="AC241" s="192"/>
      <c r="AD241" s="7"/>
      <c r="AE241" s="1"/>
    </row>
    <row r="242" spans="1:31" ht="12" customHeight="1">
      <c r="A242" s="449">
        <v>508</v>
      </c>
      <c r="B242" s="449"/>
      <c r="C242" s="449"/>
      <c r="D242" s="449">
        <v>492</v>
      </c>
      <c r="E242" s="449"/>
      <c r="F242" s="449"/>
      <c r="G242" s="439">
        <v>774</v>
      </c>
      <c r="H242" s="439"/>
      <c r="I242" s="439"/>
      <c r="J242" s="439">
        <v>417</v>
      </c>
      <c r="K242" s="439"/>
      <c r="L242" s="439"/>
      <c r="M242" s="439">
        <f t="shared" si="5"/>
        <v>357</v>
      </c>
      <c r="N242" s="439"/>
      <c r="O242" s="439"/>
      <c r="P242" s="439">
        <v>659</v>
      </c>
      <c r="Q242" s="439"/>
      <c r="R242" s="439"/>
      <c r="S242" s="439">
        <v>331</v>
      </c>
      <c r="T242" s="439"/>
      <c r="U242" s="439"/>
      <c r="V242" s="439">
        <f t="shared" si="6"/>
        <v>328</v>
      </c>
      <c r="W242" s="439"/>
      <c r="X242" s="439"/>
      <c r="Y242" s="21"/>
      <c r="Z242" s="192">
        <v>15</v>
      </c>
      <c r="AA242" s="192"/>
      <c r="AB242" s="192"/>
      <c r="AC242" s="192"/>
      <c r="AD242" s="7"/>
      <c r="AE242" s="1"/>
    </row>
    <row r="243" spans="1:31" ht="12" customHeight="1">
      <c r="A243" s="449">
        <v>555</v>
      </c>
      <c r="B243" s="449"/>
      <c r="C243" s="449"/>
      <c r="D243" s="449">
        <v>506</v>
      </c>
      <c r="E243" s="449"/>
      <c r="F243" s="449"/>
      <c r="G243" s="439">
        <v>859</v>
      </c>
      <c r="H243" s="439"/>
      <c r="I243" s="439"/>
      <c r="J243" s="439">
        <v>445</v>
      </c>
      <c r="K243" s="439"/>
      <c r="L243" s="439"/>
      <c r="M243" s="439">
        <f t="shared" si="5"/>
        <v>414</v>
      </c>
      <c r="N243" s="439"/>
      <c r="O243" s="439"/>
      <c r="P243" s="439">
        <v>679</v>
      </c>
      <c r="Q243" s="439"/>
      <c r="R243" s="439"/>
      <c r="S243" s="439">
        <v>338</v>
      </c>
      <c r="T243" s="439"/>
      <c r="U243" s="439"/>
      <c r="V243" s="439">
        <f t="shared" si="6"/>
        <v>341</v>
      </c>
      <c r="W243" s="439"/>
      <c r="X243" s="439"/>
      <c r="Y243" s="21"/>
      <c r="Z243" s="192">
        <v>16</v>
      </c>
      <c r="AA243" s="192"/>
      <c r="AB243" s="192"/>
      <c r="AC243" s="192"/>
      <c r="AD243" s="7"/>
      <c r="AE243" s="1"/>
    </row>
    <row r="244" spans="1:31" ht="12" customHeight="1">
      <c r="A244" s="449">
        <v>561</v>
      </c>
      <c r="B244" s="449"/>
      <c r="C244" s="449"/>
      <c r="D244" s="449">
        <v>541</v>
      </c>
      <c r="E244" s="449"/>
      <c r="F244" s="449"/>
      <c r="G244" s="439">
        <v>889</v>
      </c>
      <c r="H244" s="439"/>
      <c r="I244" s="439"/>
      <c r="J244" s="439">
        <v>471</v>
      </c>
      <c r="K244" s="439"/>
      <c r="L244" s="439"/>
      <c r="M244" s="439">
        <f t="shared" si="5"/>
        <v>418</v>
      </c>
      <c r="N244" s="439"/>
      <c r="O244" s="439"/>
      <c r="P244" s="439">
        <v>708</v>
      </c>
      <c r="Q244" s="439"/>
      <c r="R244" s="439"/>
      <c r="S244" s="439">
        <v>358</v>
      </c>
      <c r="T244" s="439"/>
      <c r="U244" s="439"/>
      <c r="V244" s="439">
        <f t="shared" si="6"/>
        <v>350</v>
      </c>
      <c r="W244" s="439"/>
      <c r="X244" s="439"/>
      <c r="Y244" s="21"/>
      <c r="Z244" s="192">
        <v>17</v>
      </c>
      <c r="AA244" s="192"/>
      <c r="AB244" s="192"/>
      <c r="AC244" s="192"/>
      <c r="AD244" s="7"/>
      <c r="AE244" s="1"/>
    </row>
    <row r="245" spans="1:31" ht="12" customHeight="1">
      <c r="A245" s="449">
        <v>643</v>
      </c>
      <c r="B245" s="449"/>
      <c r="C245" s="449"/>
      <c r="D245" s="449">
        <v>593</v>
      </c>
      <c r="E245" s="449"/>
      <c r="F245" s="449"/>
      <c r="G245" s="439">
        <v>1342</v>
      </c>
      <c r="H245" s="439"/>
      <c r="I245" s="439"/>
      <c r="J245" s="439">
        <v>674</v>
      </c>
      <c r="K245" s="439"/>
      <c r="L245" s="439"/>
      <c r="M245" s="439">
        <f t="shared" si="5"/>
        <v>668</v>
      </c>
      <c r="N245" s="439"/>
      <c r="O245" s="439"/>
      <c r="P245" s="439">
        <v>1236</v>
      </c>
      <c r="Q245" s="439"/>
      <c r="R245" s="439"/>
      <c r="S245" s="439">
        <v>645</v>
      </c>
      <c r="T245" s="439"/>
      <c r="U245" s="439"/>
      <c r="V245" s="439">
        <f t="shared" si="6"/>
        <v>591</v>
      </c>
      <c r="W245" s="439"/>
      <c r="X245" s="439"/>
      <c r="Y245" s="21"/>
      <c r="Z245" s="192">
        <v>18</v>
      </c>
      <c r="AA245" s="192"/>
      <c r="AB245" s="192"/>
      <c r="AC245" s="192"/>
      <c r="AD245" s="7"/>
      <c r="AE245" s="1"/>
    </row>
    <row r="246" spans="1:31" ht="12" customHeight="1">
      <c r="A246" s="449">
        <v>905</v>
      </c>
      <c r="B246" s="449"/>
      <c r="C246" s="449"/>
      <c r="D246" s="449">
        <v>608</v>
      </c>
      <c r="E246" s="449"/>
      <c r="F246" s="449"/>
      <c r="G246" s="439">
        <v>2022</v>
      </c>
      <c r="H246" s="439"/>
      <c r="I246" s="439"/>
      <c r="J246" s="439">
        <v>1045</v>
      </c>
      <c r="K246" s="439"/>
      <c r="L246" s="439"/>
      <c r="M246" s="439">
        <f t="shared" si="5"/>
        <v>977</v>
      </c>
      <c r="N246" s="439"/>
      <c r="O246" s="439"/>
      <c r="P246" s="439">
        <v>2040</v>
      </c>
      <c r="Q246" s="439"/>
      <c r="R246" s="439"/>
      <c r="S246" s="439">
        <v>1079</v>
      </c>
      <c r="T246" s="439"/>
      <c r="U246" s="439"/>
      <c r="V246" s="439">
        <f t="shared" si="6"/>
        <v>961</v>
      </c>
      <c r="W246" s="439"/>
      <c r="X246" s="439"/>
      <c r="Y246" s="21"/>
      <c r="Z246" s="192">
        <v>19</v>
      </c>
      <c r="AA246" s="192"/>
      <c r="AB246" s="192"/>
      <c r="AC246" s="192"/>
      <c r="AD246" s="7"/>
      <c r="AE246" s="1"/>
    </row>
    <row r="247" spans="1:31" ht="12" customHeight="1">
      <c r="A247" s="449">
        <f>A248+A249+A250+A251+A252</f>
        <v>2366</v>
      </c>
      <c r="B247" s="449"/>
      <c r="C247" s="449"/>
      <c r="D247" s="449">
        <f>D248+D249+D250+D251+D252</f>
        <v>1819</v>
      </c>
      <c r="E247" s="449"/>
      <c r="F247" s="449"/>
      <c r="G247" s="439">
        <f>G248+G249+G250+G251+G252</f>
        <v>6547</v>
      </c>
      <c r="H247" s="439"/>
      <c r="I247" s="439"/>
      <c r="J247" s="439">
        <f>J248+J249+J250+J251+J252</f>
        <v>3732</v>
      </c>
      <c r="K247" s="439"/>
      <c r="L247" s="439"/>
      <c r="M247" s="439">
        <f t="shared" si="5"/>
        <v>2815</v>
      </c>
      <c r="N247" s="439"/>
      <c r="O247" s="439"/>
      <c r="P247" s="439">
        <f>P248+P249+P250+P251+P252</f>
        <v>6726</v>
      </c>
      <c r="Q247" s="439"/>
      <c r="R247" s="439"/>
      <c r="S247" s="439">
        <f>S248+S249+S250+S251+S252</f>
        <v>3985</v>
      </c>
      <c r="T247" s="439"/>
      <c r="U247" s="439"/>
      <c r="V247" s="439">
        <f t="shared" si="6"/>
        <v>2741</v>
      </c>
      <c r="W247" s="439"/>
      <c r="X247" s="439"/>
      <c r="Y247" s="21"/>
      <c r="Z247" s="192" t="s">
        <v>391</v>
      </c>
      <c r="AA247" s="192"/>
      <c r="AB247" s="192"/>
      <c r="AC247" s="192"/>
      <c r="AD247" s="7"/>
      <c r="AE247" s="1"/>
    </row>
    <row r="248" spans="1:31" ht="12" customHeight="1">
      <c r="A248" s="449">
        <v>904</v>
      </c>
      <c r="B248" s="449"/>
      <c r="C248" s="449"/>
      <c r="D248" s="449">
        <v>531</v>
      </c>
      <c r="E248" s="449"/>
      <c r="F248" s="449"/>
      <c r="G248" s="439">
        <v>1915</v>
      </c>
      <c r="H248" s="439"/>
      <c r="I248" s="439"/>
      <c r="J248" s="439">
        <v>1123</v>
      </c>
      <c r="K248" s="439"/>
      <c r="L248" s="439"/>
      <c r="M248" s="439">
        <f t="shared" si="5"/>
        <v>792</v>
      </c>
      <c r="N248" s="439"/>
      <c r="O248" s="439"/>
      <c r="P248" s="439">
        <v>2001</v>
      </c>
      <c r="Q248" s="439"/>
      <c r="R248" s="439"/>
      <c r="S248" s="439">
        <v>1215</v>
      </c>
      <c r="T248" s="439"/>
      <c r="U248" s="439"/>
      <c r="V248" s="439">
        <f t="shared" si="6"/>
        <v>786</v>
      </c>
      <c r="W248" s="439"/>
      <c r="X248" s="439"/>
      <c r="Y248" s="21"/>
      <c r="Z248" s="192">
        <v>20</v>
      </c>
      <c r="AA248" s="192"/>
      <c r="AB248" s="192"/>
      <c r="AC248" s="192"/>
      <c r="AD248" s="7"/>
      <c r="AE248" s="1"/>
    </row>
    <row r="249" spans="1:31" ht="12" customHeight="1">
      <c r="A249" s="449">
        <v>588</v>
      </c>
      <c r="B249" s="449"/>
      <c r="C249" s="449"/>
      <c r="D249" s="449">
        <v>405</v>
      </c>
      <c r="E249" s="449"/>
      <c r="F249" s="449"/>
      <c r="G249" s="439">
        <v>1580</v>
      </c>
      <c r="H249" s="439"/>
      <c r="I249" s="439"/>
      <c r="J249" s="439">
        <v>944</v>
      </c>
      <c r="K249" s="439"/>
      <c r="L249" s="439"/>
      <c r="M249" s="439">
        <f t="shared" si="5"/>
        <v>636</v>
      </c>
      <c r="N249" s="439"/>
      <c r="O249" s="439"/>
      <c r="P249" s="439">
        <v>1478</v>
      </c>
      <c r="Q249" s="439"/>
      <c r="R249" s="439"/>
      <c r="S249" s="439">
        <v>897</v>
      </c>
      <c r="T249" s="439"/>
      <c r="U249" s="439"/>
      <c r="V249" s="439">
        <f t="shared" si="6"/>
        <v>581</v>
      </c>
      <c r="W249" s="439"/>
      <c r="X249" s="439"/>
      <c r="Y249" s="21"/>
      <c r="Z249" s="192">
        <v>21</v>
      </c>
      <c r="AA249" s="192"/>
      <c r="AB249" s="192"/>
      <c r="AC249" s="192"/>
      <c r="AD249" s="7"/>
      <c r="AE249" s="1"/>
    </row>
    <row r="250" spans="1:31" ht="12" customHeight="1">
      <c r="A250" s="449">
        <v>368</v>
      </c>
      <c r="B250" s="449"/>
      <c r="C250" s="449"/>
      <c r="D250" s="449">
        <v>359</v>
      </c>
      <c r="E250" s="449"/>
      <c r="F250" s="449"/>
      <c r="G250" s="439">
        <v>1217</v>
      </c>
      <c r="H250" s="439"/>
      <c r="I250" s="439"/>
      <c r="J250" s="439">
        <v>674</v>
      </c>
      <c r="K250" s="439"/>
      <c r="L250" s="439"/>
      <c r="M250" s="439">
        <f t="shared" si="5"/>
        <v>543</v>
      </c>
      <c r="N250" s="439"/>
      <c r="O250" s="439"/>
      <c r="P250" s="439">
        <v>1213</v>
      </c>
      <c r="Q250" s="439"/>
      <c r="R250" s="439"/>
      <c r="S250" s="439">
        <v>732</v>
      </c>
      <c r="T250" s="439"/>
      <c r="U250" s="439"/>
      <c r="V250" s="439">
        <f t="shared" si="6"/>
        <v>481</v>
      </c>
      <c r="W250" s="439"/>
      <c r="X250" s="439"/>
      <c r="Y250" s="21"/>
      <c r="Z250" s="192">
        <v>22</v>
      </c>
      <c r="AA250" s="192"/>
      <c r="AB250" s="192"/>
      <c r="AC250" s="192"/>
      <c r="AD250" s="7"/>
      <c r="AE250" s="1"/>
    </row>
    <row r="251" spans="1:31" ht="12" customHeight="1">
      <c r="A251" s="449">
        <v>300</v>
      </c>
      <c r="B251" s="449"/>
      <c r="C251" s="449"/>
      <c r="D251" s="449">
        <v>302</v>
      </c>
      <c r="E251" s="449"/>
      <c r="F251" s="449"/>
      <c r="G251" s="439">
        <v>1007</v>
      </c>
      <c r="H251" s="439"/>
      <c r="I251" s="439"/>
      <c r="J251" s="439">
        <v>545</v>
      </c>
      <c r="K251" s="439"/>
      <c r="L251" s="439"/>
      <c r="M251" s="439">
        <f t="shared" si="5"/>
        <v>462</v>
      </c>
      <c r="N251" s="439"/>
      <c r="O251" s="439"/>
      <c r="P251" s="439">
        <v>1039</v>
      </c>
      <c r="Q251" s="439"/>
      <c r="R251" s="439"/>
      <c r="S251" s="439">
        <v>608</v>
      </c>
      <c r="T251" s="439"/>
      <c r="U251" s="439"/>
      <c r="V251" s="439">
        <f t="shared" si="6"/>
        <v>431</v>
      </c>
      <c r="W251" s="439"/>
      <c r="X251" s="439"/>
      <c r="Y251" s="21"/>
      <c r="Z251" s="192">
        <v>23</v>
      </c>
      <c r="AA251" s="192"/>
      <c r="AB251" s="192"/>
      <c r="AC251" s="192"/>
      <c r="AD251" s="7"/>
      <c r="AE251" s="1"/>
    </row>
    <row r="252" spans="1:31" ht="12" customHeight="1">
      <c r="A252" s="449">
        <v>206</v>
      </c>
      <c r="B252" s="449"/>
      <c r="C252" s="449"/>
      <c r="D252" s="449">
        <v>222</v>
      </c>
      <c r="E252" s="449"/>
      <c r="F252" s="449"/>
      <c r="G252" s="439">
        <v>828</v>
      </c>
      <c r="H252" s="439"/>
      <c r="I252" s="439"/>
      <c r="J252" s="439">
        <v>446</v>
      </c>
      <c r="K252" s="439"/>
      <c r="L252" s="439"/>
      <c r="M252" s="439">
        <f t="shared" si="5"/>
        <v>382</v>
      </c>
      <c r="N252" s="439"/>
      <c r="O252" s="439"/>
      <c r="P252" s="439">
        <v>995</v>
      </c>
      <c r="Q252" s="439"/>
      <c r="R252" s="439"/>
      <c r="S252" s="439">
        <v>533</v>
      </c>
      <c r="T252" s="439"/>
      <c r="U252" s="439"/>
      <c r="V252" s="439">
        <f t="shared" si="6"/>
        <v>462</v>
      </c>
      <c r="W252" s="439"/>
      <c r="X252" s="439"/>
      <c r="Y252" s="21"/>
      <c r="Z252" s="192">
        <v>24</v>
      </c>
      <c r="AA252" s="192"/>
      <c r="AB252" s="192"/>
      <c r="AC252" s="192"/>
      <c r="AD252" s="7"/>
      <c r="AE252" s="1"/>
    </row>
    <row r="253" spans="1:30" ht="12" customHeight="1">
      <c r="A253" s="449">
        <f>A254+A255+A256+A257+A258</f>
        <v>1063</v>
      </c>
      <c r="B253" s="449"/>
      <c r="C253" s="449"/>
      <c r="D253" s="449">
        <f>D254+D255+D256+D257+D258</f>
        <v>1271</v>
      </c>
      <c r="E253" s="449"/>
      <c r="F253" s="449"/>
      <c r="G253" s="439">
        <f>G254+G255+G256+G257+G258</f>
        <v>2991</v>
      </c>
      <c r="H253" s="439"/>
      <c r="I253" s="439"/>
      <c r="J253" s="439">
        <f>J254+J255+J256+J257+J258</f>
        <v>1474</v>
      </c>
      <c r="K253" s="439"/>
      <c r="L253" s="439"/>
      <c r="M253" s="439">
        <f t="shared" si="5"/>
        <v>1517</v>
      </c>
      <c r="N253" s="439"/>
      <c r="O253" s="439"/>
      <c r="P253" s="439">
        <f>P254+P255+P256+P257+P258</f>
        <v>4623</v>
      </c>
      <c r="Q253" s="439"/>
      <c r="R253" s="439"/>
      <c r="S253" s="439">
        <f>S254+S255+S256+S257+S258</f>
        <v>2278</v>
      </c>
      <c r="T253" s="439"/>
      <c r="U253" s="439"/>
      <c r="V253" s="439">
        <f t="shared" si="6"/>
        <v>2345</v>
      </c>
      <c r="W253" s="439"/>
      <c r="X253" s="439"/>
      <c r="Y253" s="21"/>
      <c r="Z253" s="192" t="s">
        <v>392</v>
      </c>
      <c r="AA253" s="192"/>
      <c r="AB253" s="192"/>
      <c r="AC253" s="192"/>
      <c r="AD253" s="7"/>
    </row>
    <row r="254" spans="1:30" ht="12" customHeight="1">
      <c r="A254" s="449">
        <v>276</v>
      </c>
      <c r="B254" s="449"/>
      <c r="C254" s="449"/>
      <c r="D254" s="449">
        <v>305</v>
      </c>
      <c r="E254" s="449"/>
      <c r="F254" s="449"/>
      <c r="G254" s="439">
        <v>762</v>
      </c>
      <c r="H254" s="439"/>
      <c r="I254" s="439"/>
      <c r="J254" s="439">
        <v>390</v>
      </c>
      <c r="K254" s="439"/>
      <c r="L254" s="439"/>
      <c r="M254" s="439">
        <f t="shared" si="5"/>
        <v>372</v>
      </c>
      <c r="N254" s="439"/>
      <c r="O254" s="439"/>
      <c r="P254" s="439">
        <v>950</v>
      </c>
      <c r="Q254" s="439"/>
      <c r="R254" s="439"/>
      <c r="S254" s="439">
        <v>480</v>
      </c>
      <c r="T254" s="439"/>
      <c r="U254" s="439"/>
      <c r="V254" s="439">
        <f t="shared" si="6"/>
        <v>470</v>
      </c>
      <c r="W254" s="439"/>
      <c r="X254" s="439"/>
      <c r="Y254" s="21"/>
      <c r="Z254" s="192">
        <v>25</v>
      </c>
      <c r="AA254" s="192"/>
      <c r="AB254" s="192"/>
      <c r="AC254" s="192"/>
      <c r="AD254" s="7"/>
    </row>
    <row r="255" spans="1:30" ht="12" customHeight="1">
      <c r="A255" s="449">
        <v>227</v>
      </c>
      <c r="B255" s="449"/>
      <c r="C255" s="449"/>
      <c r="D255" s="449">
        <v>264</v>
      </c>
      <c r="E255" s="449"/>
      <c r="F255" s="449"/>
      <c r="G255" s="439">
        <v>671</v>
      </c>
      <c r="H255" s="439"/>
      <c r="I255" s="439"/>
      <c r="J255" s="439">
        <v>332</v>
      </c>
      <c r="K255" s="439"/>
      <c r="L255" s="439"/>
      <c r="M255" s="439">
        <f t="shared" si="5"/>
        <v>339</v>
      </c>
      <c r="N255" s="439"/>
      <c r="O255" s="439"/>
      <c r="P255" s="439">
        <v>948</v>
      </c>
      <c r="Q255" s="439"/>
      <c r="R255" s="439"/>
      <c r="S255" s="439">
        <v>441</v>
      </c>
      <c r="T255" s="439"/>
      <c r="U255" s="439"/>
      <c r="V255" s="439">
        <f t="shared" si="6"/>
        <v>507</v>
      </c>
      <c r="W255" s="439"/>
      <c r="X255" s="439"/>
      <c r="Y255" s="21"/>
      <c r="Z255" s="192">
        <v>26</v>
      </c>
      <c r="AA255" s="192"/>
      <c r="AB255" s="192"/>
      <c r="AC255" s="192"/>
      <c r="AD255" s="7"/>
    </row>
    <row r="256" spans="1:30" ht="12" customHeight="1">
      <c r="A256" s="449">
        <v>192</v>
      </c>
      <c r="B256" s="449"/>
      <c r="C256" s="449"/>
      <c r="D256" s="449">
        <v>227</v>
      </c>
      <c r="E256" s="449"/>
      <c r="F256" s="449"/>
      <c r="G256" s="439">
        <v>588</v>
      </c>
      <c r="H256" s="439"/>
      <c r="I256" s="439"/>
      <c r="J256" s="439">
        <v>280</v>
      </c>
      <c r="K256" s="439"/>
      <c r="L256" s="439"/>
      <c r="M256" s="439">
        <f t="shared" si="5"/>
        <v>308</v>
      </c>
      <c r="N256" s="439"/>
      <c r="O256" s="439"/>
      <c r="P256" s="439">
        <v>952</v>
      </c>
      <c r="Q256" s="439"/>
      <c r="R256" s="439"/>
      <c r="S256" s="439">
        <v>459</v>
      </c>
      <c r="T256" s="439"/>
      <c r="U256" s="439"/>
      <c r="V256" s="439">
        <f aca="true" t="shared" si="7" ref="V256:V282">P256-S256</f>
        <v>493</v>
      </c>
      <c r="W256" s="439"/>
      <c r="X256" s="439"/>
      <c r="Y256" s="21"/>
      <c r="Z256" s="192">
        <v>27</v>
      </c>
      <c r="AA256" s="192"/>
      <c r="AB256" s="192"/>
      <c r="AC256" s="192"/>
      <c r="AD256" s="7"/>
    </row>
    <row r="257" spans="1:30" ht="12" customHeight="1">
      <c r="A257" s="449">
        <v>184</v>
      </c>
      <c r="B257" s="449"/>
      <c r="C257" s="449"/>
      <c r="D257" s="449">
        <v>243</v>
      </c>
      <c r="E257" s="449"/>
      <c r="F257" s="449"/>
      <c r="G257" s="439">
        <v>534</v>
      </c>
      <c r="H257" s="439"/>
      <c r="I257" s="439"/>
      <c r="J257" s="439">
        <v>269</v>
      </c>
      <c r="K257" s="439"/>
      <c r="L257" s="439"/>
      <c r="M257" s="439">
        <f t="shared" si="5"/>
        <v>265</v>
      </c>
      <c r="N257" s="439"/>
      <c r="O257" s="439"/>
      <c r="P257" s="439">
        <v>913</v>
      </c>
      <c r="Q257" s="439"/>
      <c r="R257" s="439"/>
      <c r="S257" s="439">
        <v>449</v>
      </c>
      <c r="T257" s="439"/>
      <c r="U257" s="439"/>
      <c r="V257" s="439">
        <f t="shared" si="7"/>
        <v>464</v>
      </c>
      <c r="W257" s="439"/>
      <c r="X257" s="439"/>
      <c r="Y257" s="21"/>
      <c r="Z257" s="192">
        <v>28</v>
      </c>
      <c r="AA257" s="192"/>
      <c r="AB257" s="192"/>
      <c r="AC257" s="192"/>
      <c r="AD257" s="7"/>
    </row>
    <row r="258" spans="1:30" ht="12" customHeight="1">
      <c r="A258" s="449">
        <v>184</v>
      </c>
      <c r="B258" s="449"/>
      <c r="C258" s="449"/>
      <c r="D258" s="449">
        <v>232</v>
      </c>
      <c r="E258" s="449"/>
      <c r="F258" s="449"/>
      <c r="G258" s="439">
        <v>436</v>
      </c>
      <c r="H258" s="439"/>
      <c r="I258" s="439"/>
      <c r="J258" s="439">
        <v>203</v>
      </c>
      <c r="K258" s="439"/>
      <c r="L258" s="439"/>
      <c r="M258" s="439">
        <f t="shared" si="5"/>
        <v>233</v>
      </c>
      <c r="N258" s="439"/>
      <c r="O258" s="439"/>
      <c r="P258" s="439">
        <v>860</v>
      </c>
      <c r="Q258" s="439"/>
      <c r="R258" s="439"/>
      <c r="S258" s="439">
        <v>449</v>
      </c>
      <c r="T258" s="439"/>
      <c r="U258" s="439"/>
      <c r="V258" s="439">
        <f t="shared" si="7"/>
        <v>411</v>
      </c>
      <c r="W258" s="439"/>
      <c r="X258" s="439"/>
      <c r="Y258" s="21"/>
      <c r="Z258" s="192">
        <v>29</v>
      </c>
      <c r="AA258" s="192"/>
      <c r="AB258" s="192"/>
      <c r="AC258" s="192"/>
      <c r="AD258" s="7"/>
    </row>
    <row r="259" spans="1:30" ht="12" customHeight="1">
      <c r="A259" s="449">
        <f>A260+A261+A262+A263+A264</f>
        <v>1084</v>
      </c>
      <c r="B259" s="449"/>
      <c r="C259" s="449"/>
      <c r="D259" s="449">
        <f>D260+D261+D262+D263+D264</f>
        <v>1207</v>
      </c>
      <c r="E259" s="449"/>
      <c r="F259" s="449"/>
      <c r="G259" s="439">
        <f>G260+G261+G262+G263+G264</f>
        <v>2598</v>
      </c>
      <c r="H259" s="439"/>
      <c r="I259" s="439"/>
      <c r="J259" s="439">
        <f>J260+J261+J262+J263+J264</f>
        <v>1206</v>
      </c>
      <c r="K259" s="439"/>
      <c r="L259" s="439"/>
      <c r="M259" s="439">
        <f t="shared" si="5"/>
        <v>1392</v>
      </c>
      <c r="N259" s="439"/>
      <c r="O259" s="439"/>
      <c r="P259" s="439">
        <f>P260+P261+P262+P263+P264</f>
        <v>3709</v>
      </c>
      <c r="Q259" s="439"/>
      <c r="R259" s="439"/>
      <c r="S259" s="439">
        <f>S260+S261+S262+S263+S264</f>
        <v>1784</v>
      </c>
      <c r="T259" s="439"/>
      <c r="U259" s="439"/>
      <c r="V259" s="439">
        <f t="shared" si="7"/>
        <v>1925</v>
      </c>
      <c r="W259" s="439"/>
      <c r="X259" s="439"/>
      <c r="Y259" s="21"/>
      <c r="Z259" s="192" t="s">
        <v>393</v>
      </c>
      <c r="AA259" s="192"/>
      <c r="AB259" s="192"/>
      <c r="AC259" s="192"/>
      <c r="AD259" s="7"/>
    </row>
    <row r="260" spans="1:30" ht="12" customHeight="1">
      <c r="A260" s="449">
        <v>208</v>
      </c>
      <c r="B260" s="449"/>
      <c r="C260" s="449"/>
      <c r="D260" s="449">
        <v>229</v>
      </c>
      <c r="E260" s="449"/>
      <c r="F260" s="449"/>
      <c r="G260" s="439">
        <v>552</v>
      </c>
      <c r="H260" s="439"/>
      <c r="I260" s="439"/>
      <c r="J260" s="439">
        <v>255</v>
      </c>
      <c r="K260" s="439"/>
      <c r="L260" s="439"/>
      <c r="M260" s="439">
        <f t="shared" si="5"/>
        <v>297</v>
      </c>
      <c r="N260" s="439"/>
      <c r="O260" s="439"/>
      <c r="P260" s="439">
        <v>851</v>
      </c>
      <c r="Q260" s="439"/>
      <c r="R260" s="439"/>
      <c r="S260" s="439">
        <v>407</v>
      </c>
      <c r="T260" s="439"/>
      <c r="U260" s="439"/>
      <c r="V260" s="439">
        <f t="shared" si="7"/>
        <v>444</v>
      </c>
      <c r="W260" s="439"/>
      <c r="X260" s="439"/>
      <c r="Y260" s="21"/>
      <c r="Z260" s="192">
        <v>30</v>
      </c>
      <c r="AA260" s="192"/>
      <c r="AB260" s="192"/>
      <c r="AC260" s="192"/>
      <c r="AD260" s="7"/>
    </row>
    <row r="261" spans="1:30" ht="12" customHeight="1">
      <c r="A261" s="449">
        <v>223</v>
      </c>
      <c r="B261" s="449"/>
      <c r="C261" s="449"/>
      <c r="D261" s="449">
        <v>224</v>
      </c>
      <c r="E261" s="449"/>
      <c r="F261" s="449"/>
      <c r="G261" s="439">
        <v>562</v>
      </c>
      <c r="H261" s="439"/>
      <c r="I261" s="439"/>
      <c r="J261" s="439">
        <v>258</v>
      </c>
      <c r="K261" s="439"/>
      <c r="L261" s="439"/>
      <c r="M261" s="439">
        <f t="shared" si="5"/>
        <v>304</v>
      </c>
      <c r="N261" s="439"/>
      <c r="O261" s="439"/>
      <c r="P261" s="439">
        <v>850</v>
      </c>
      <c r="Q261" s="439"/>
      <c r="R261" s="439"/>
      <c r="S261" s="439">
        <v>417</v>
      </c>
      <c r="T261" s="439"/>
      <c r="U261" s="439"/>
      <c r="V261" s="439">
        <f t="shared" si="7"/>
        <v>433</v>
      </c>
      <c r="W261" s="439"/>
      <c r="X261" s="439"/>
      <c r="Y261" s="21"/>
      <c r="Z261" s="192">
        <v>31</v>
      </c>
      <c r="AA261" s="192"/>
      <c r="AB261" s="192"/>
      <c r="AC261" s="192"/>
      <c r="AD261" s="7"/>
    </row>
    <row r="262" spans="1:30" ht="12" customHeight="1">
      <c r="A262" s="449">
        <v>207</v>
      </c>
      <c r="B262" s="449"/>
      <c r="C262" s="449"/>
      <c r="D262" s="449">
        <v>258</v>
      </c>
      <c r="E262" s="449"/>
      <c r="F262" s="449"/>
      <c r="G262" s="439">
        <v>500</v>
      </c>
      <c r="H262" s="439"/>
      <c r="I262" s="439"/>
      <c r="J262" s="439">
        <v>246</v>
      </c>
      <c r="K262" s="439"/>
      <c r="L262" s="439"/>
      <c r="M262" s="439">
        <f t="shared" si="5"/>
        <v>254</v>
      </c>
      <c r="N262" s="439"/>
      <c r="O262" s="439"/>
      <c r="P262" s="439">
        <v>721</v>
      </c>
      <c r="Q262" s="439"/>
      <c r="R262" s="439"/>
      <c r="S262" s="439">
        <v>349</v>
      </c>
      <c r="T262" s="439"/>
      <c r="U262" s="439"/>
      <c r="V262" s="439">
        <f t="shared" si="7"/>
        <v>372</v>
      </c>
      <c r="W262" s="439"/>
      <c r="X262" s="439"/>
      <c r="Y262" s="21"/>
      <c r="Z262" s="192">
        <v>32</v>
      </c>
      <c r="AA262" s="192"/>
      <c r="AB262" s="192"/>
      <c r="AC262" s="192"/>
      <c r="AD262" s="7"/>
    </row>
    <row r="263" spans="1:30" ht="12" customHeight="1">
      <c r="A263" s="449">
        <v>204</v>
      </c>
      <c r="B263" s="449"/>
      <c r="C263" s="449"/>
      <c r="D263" s="449">
        <v>230</v>
      </c>
      <c r="E263" s="449"/>
      <c r="F263" s="449"/>
      <c r="G263" s="439">
        <v>484</v>
      </c>
      <c r="H263" s="439"/>
      <c r="I263" s="439"/>
      <c r="J263" s="439">
        <v>221</v>
      </c>
      <c r="K263" s="439"/>
      <c r="L263" s="439"/>
      <c r="M263" s="439">
        <f t="shared" si="5"/>
        <v>263</v>
      </c>
      <c r="N263" s="439"/>
      <c r="O263" s="439"/>
      <c r="P263" s="439">
        <v>690</v>
      </c>
      <c r="Q263" s="439"/>
      <c r="R263" s="439"/>
      <c r="S263" s="439">
        <v>329</v>
      </c>
      <c r="T263" s="439"/>
      <c r="U263" s="439"/>
      <c r="V263" s="439">
        <f t="shared" si="7"/>
        <v>361</v>
      </c>
      <c r="W263" s="439"/>
      <c r="X263" s="439"/>
      <c r="Y263" s="21"/>
      <c r="Z263" s="192">
        <v>33</v>
      </c>
      <c r="AA263" s="192"/>
      <c r="AB263" s="192"/>
      <c r="AC263" s="192"/>
      <c r="AD263" s="7"/>
    </row>
    <row r="264" spans="1:30" ht="12" customHeight="1">
      <c r="A264" s="449">
        <v>242</v>
      </c>
      <c r="B264" s="449"/>
      <c r="C264" s="449"/>
      <c r="D264" s="449">
        <v>266</v>
      </c>
      <c r="E264" s="449"/>
      <c r="F264" s="449"/>
      <c r="G264" s="439">
        <v>500</v>
      </c>
      <c r="H264" s="439"/>
      <c r="I264" s="439"/>
      <c r="J264" s="439">
        <v>226</v>
      </c>
      <c r="K264" s="439"/>
      <c r="L264" s="439"/>
      <c r="M264" s="439">
        <f t="shared" si="5"/>
        <v>274</v>
      </c>
      <c r="N264" s="439"/>
      <c r="O264" s="439"/>
      <c r="P264" s="439">
        <v>597</v>
      </c>
      <c r="Q264" s="439"/>
      <c r="R264" s="439"/>
      <c r="S264" s="439">
        <v>282</v>
      </c>
      <c r="T264" s="439"/>
      <c r="U264" s="439"/>
      <c r="V264" s="439">
        <f t="shared" si="7"/>
        <v>315</v>
      </c>
      <c r="W264" s="439"/>
      <c r="X264" s="439"/>
      <c r="Y264" s="21"/>
      <c r="Z264" s="192">
        <v>34</v>
      </c>
      <c r="AA264" s="192"/>
      <c r="AB264" s="192"/>
      <c r="AC264" s="192"/>
      <c r="AD264" s="7"/>
    </row>
    <row r="265" spans="1:30" ht="12" customHeight="1">
      <c r="A265" s="449">
        <f>A266+A267+A268+A269+A270</f>
        <v>1457</v>
      </c>
      <c r="B265" s="449"/>
      <c r="C265" s="449"/>
      <c r="D265" s="449">
        <f>D266+D267+D268+D269+D270</f>
        <v>1809</v>
      </c>
      <c r="E265" s="449"/>
      <c r="F265" s="449"/>
      <c r="G265" s="439">
        <f>G266+G267+G268+G269+G270</f>
        <v>2604</v>
      </c>
      <c r="H265" s="439"/>
      <c r="I265" s="439"/>
      <c r="J265" s="439">
        <f>J266+J267+J268+J269+J270</f>
        <v>1249</v>
      </c>
      <c r="K265" s="439"/>
      <c r="L265" s="439"/>
      <c r="M265" s="439">
        <f t="shared" si="5"/>
        <v>1355</v>
      </c>
      <c r="N265" s="439"/>
      <c r="O265" s="439"/>
      <c r="P265" s="439">
        <f>P266+P267+P268+P269+P270</f>
        <v>3346</v>
      </c>
      <c r="Q265" s="439"/>
      <c r="R265" s="439"/>
      <c r="S265" s="439">
        <f>S266+S267+S268+S269+S270</f>
        <v>1603</v>
      </c>
      <c r="T265" s="439"/>
      <c r="U265" s="439"/>
      <c r="V265" s="439">
        <f t="shared" si="7"/>
        <v>1743</v>
      </c>
      <c r="W265" s="439"/>
      <c r="X265" s="439"/>
      <c r="Y265" s="21"/>
      <c r="Z265" s="192" t="s">
        <v>394</v>
      </c>
      <c r="AA265" s="192"/>
      <c r="AB265" s="192"/>
      <c r="AC265" s="192"/>
      <c r="AD265" s="7"/>
    </row>
    <row r="266" spans="1:30" ht="12" customHeight="1">
      <c r="A266" s="449">
        <v>228</v>
      </c>
      <c r="B266" s="449"/>
      <c r="C266" s="449"/>
      <c r="D266" s="449">
        <v>296</v>
      </c>
      <c r="E266" s="449"/>
      <c r="F266" s="449"/>
      <c r="G266" s="439">
        <v>467</v>
      </c>
      <c r="H266" s="439"/>
      <c r="I266" s="439"/>
      <c r="J266" s="439">
        <v>223</v>
      </c>
      <c r="K266" s="439"/>
      <c r="L266" s="439"/>
      <c r="M266" s="439">
        <f t="shared" si="5"/>
        <v>244</v>
      </c>
      <c r="N266" s="439"/>
      <c r="O266" s="439"/>
      <c r="P266" s="439">
        <v>755</v>
      </c>
      <c r="Q266" s="439"/>
      <c r="R266" s="439"/>
      <c r="S266" s="439">
        <v>373</v>
      </c>
      <c r="T266" s="439"/>
      <c r="U266" s="439"/>
      <c r="V266" s="439">
        <f t="shared" si="7"/>
        <v>382</v>
      </c>
      <c r="W266" s="439"/>
      <c r="X266" s="439"/>
      <c r="Y266" s="21"/>
      <c r="Z266" s="192">
        <v>35</v>
      </c>
      <c r="AA266" s="192"/>
      <c r="AB266" s="192"/>
      <c r="AC266" s="192"/>
      <c r="AD266" s="7"/>
    </row>
    <row r="267" spans="1:30" ht="12" customHeight="1">
      <c r="A267" s="449">
        <v>254</v>
      </c>
      <c r="B267" s="449"/>
      <c r="C267" s="449"/>
      <c r="D267" s="449">
        <v>291</v>
      </c>
      <c r="E267" s="449"/>
      <c r="F267" s="449"/>
      <c r="G267" s="439">
        <v>536</v>
      </c>
      <c r="H267" s="439"/>
      <c r="I267" s="439"/>
      <c r="J267" s="439">
        <v>266</v>
      </c>
      <c r="K267" s="439"/>
      <c r="L267" s="439"/>
      <c r="M267" s="439">
        <f t="shared" si="5"/>
        <v>270</v>
      </c>
      <c r="N267" s="439"/>
      <c r="O267" s="439"/>
      <c r="P267" s="439">
        <v>722</v>
      </c>
      <c r="Q267" s="439"/>
      <c r="R267" s="439"/>
      <c r="S267" s="439">
        <v>347</v>
      </c>
      <c r="T267" s="439"/>
      <c r="U267" s="439"/>
      <c r="V267" s="439">
        <f t="shared" si="7"/>
        <v>375</v>
      </c>
      <c r="W267" s="439"/>
      <c r="X267" s="439"/>
      <c r="Y267" s="21"/>
      <c r="Z267" s="192">
        <v>36</v>
      </c>
      <c r="AA267" s="192"/>
      <c r="AB267" s="192"/>
      <c r="AC267" s="192"/>
      <c r="AD267" s="7"/>
    </row>
    <row r="268" spans="1:30" ht="12" customHeight="1">
      <c r="A268" s="449">
        <v>274</v>
      </c>
      <c r="B268" s="449"/>
      <c r="C268" s="449"/>
      <c r="D268" s="449">
        <v>346</v>
      </c>
      <c r="E268" s="449"/>
      <c r="F268" s="449"/>
      <c r="G268" s="439">
        <v>540</v>
      </c>
      <c r="H268" s="439"/>
      <c r="I268" s="439"/>
      <c r="J268" s="439">
        <v>255</v>
      </c>
      <c r="K268" s="439"/>
      <c r="L268" s="439"/>
      <c r="M268" s="439">
        <f t="shared" si="5"/>
        <v>285</v>
      </c>
      <c r="N268" s="439"/>
      <c r="O268" s="439"/>
      <c r="P268" s="439">
        <v>643</v>
      </c>
      <c r="Q268" s="439"/>
      <c r="R268" s="439"/>
      <c r="S268" s="439">
        <v>310</v>
      </c>
      <c r="T268" s="439"/>
      <c r="U268" s="439"/>
      <c r="V268" s="439">
        <f t="shared" si="7"/>
        <v>333</v>
      </c>
      <c r="W268" s="439"/>
      <c r="X268" s="439"/>
      <c r="Y268" s="21"/>
      <c r="Z268" s="192">
        <v>37</v>
      </c>
      <c r="AA268" s="192"/>
      <c r="AB268" s="192"/>
      <c r="AC268" s="192"/>
      <c r="AD268" s="7"/>
    </row>
    <row r="269" spans="1:30" ht="12" customHeight="1">
      <c r="A269" s="449">
        <v>320</v>
      </c>
      <c r="B269" s="449"/>
      <c r="C269" s="449"/>
      <c r="D269" s="449">
        <v>402</v>
      </c>
      <c r="E269" s="449"/>
      <c r="F269" s="449"/>
      <c r="G269" s="439">
        <v>490</v>
      </c>
      <c r="H269" s="439"/>
      <c r="I269" s="439"/>
      <c r="J269" s="439">
        <v>229</v>
      </c>
      <c r="K269" s="439"/>
      <c r="L269" s="439"/>
      <c r="M269" s="439">
        <f t="shared" si="5"/>
        <v>261</v>
      </c>
      <c r="N269" s="439"/>
      <c r="O269" s="439"/>
      <c r="P269" s="439">
        <v>620</v>
      </c>
      <c r="Q269" s="439"/>
      <c r="R269" s="439"/>
      <c r="S269" s="439">
        <v>301</v>
      </c>
      <c r="T269" s="439"/>
      <c r="U269" s="439"/>
      <c r="V269" s="439">
        <f t="shared" si="7"/>
        <v>319</v>
      </c>
      <c r="W269" s="439"/>
      <c r="X269" s="439"/>
      <c r="Y269" s="21"/>
      <c r="Z269" s="192">
        <v>38</v>
      </c>
      <c r="AA269" s="192"/>
      <c r="AB269" s="192"/>
      <c r="AC269" s="192"/>
      <c r="AD269" s="7"/>
    </row>
    <row r="270" spans="1:30" ht="12" customHeight="1">
      <c r="A270" s="449">
        <v>381</v>
      </c>
      <c r="B270" s="449"/>
      <c r="C270" s="449"/>
      <c r="D270" s="449">
        <v>474</v>
      </c>
      <c r="E270" s="449"/>
      <c r="F270" s="449"/>
      <c r="G270" s="439">
        <v>571</v>
      </c>
      <c r="H270" s="439"/>
      <c r="I270" s="439"/>
      <c r="J270" s="439">
        <v>276</v>
      </c>
      <c r="K270" s="439"/>
      <c r="L270" s="439"/>
      <c r="M270" s="439">
        <f t="shared" si="5"/>
        <v>295</v>
      </c>
      <c r="N270" s="439"/>
      <c r="O270" s="439"/>
      <c r="P270" s="439">
        <v>606</v>
      </c>
      <c r="Q270" s="439"/>
      <c r="R270" s="439"/>
      <c r="S270" s="439">
        <v>272</v>
      </c>
      <c r="T270" s="439"/>
      <c r="U270" s="439"/>
      <c r="V270" s="439">
        <f t="shared" si="7"/>
        <v>334</v>
      </c>
      <c r="W270" s="439"/>
      <c r="X270" s="439"/>
      <c r="Y270" s="21"/>
      <c r="Z270" s="192">
        <v>39</v>
      </c>
      <c r="AA270" s="192"/>
      <c r="AB270" s="192"/>
      <c r="AC270" s="192"/>
      <c r="AD270" s="7"/>
    </row>
    <row r="271" spans="1:30" ht="12" customHeight="1">
      <c r="A271" s="449">
        <f>A272+A273+A274+A275+A276</f>
        <v>2284</v>
      </c>
      <c r="B271" s="449"/>
      <c r="C271" s="449"/>
      <c r="D271" s="449">
        <f>D272+D273+D274+D275+D276</f>
        <v>2604</v>
      </c>
      <c r="E271" s="449"/>
      <c r="F271" s="449"/>
      <c r="G271" s="439">
        <f>G272+G273+G274+G275+G276</f>
        <v>3543</v>
      </c>
      <c r="H271" s="439"/>
      <c r="I271" s="439"/>
      <c r="J271" s="439">
        <f>J272+J273+J274+J275+J276</f>
        <v>1608</v>
      </c>
      <c r="K271" s="439"/>
      <c r="L271" s="439"/>
      <c r="M271" s="439">
        <f t="shared" si="5"/>
        <v>1935</v>
      </c>
      <c r="N271" s="439"/>
      <c r="O271" s="439"/>
      <c r="P271" s="439">
        <f>P272+P273+P274+P275+P276</f>
        <v>3037</v>
      </c>
      <c r="Q271" s="439"/>
      <c r="R271" s="439"/>
      <c r="S271" s="439">
        <f>S272+S273+S274+S275+S276</f>
        <v>1474</v>
      </c>
      <c r="T271" s="439"/>
      <c r="U271" s="439"/>
      <c r="V271" s="439">
        <f t="shared" si="7"/>
        <v>1563</v>
      </c>
      <c r="W271" s="439"/>
      <c r="X271" s="439"/>
      <c r="Y271" s="21"/>
      <c r="Z271" s="192" t="s">
        <v>395</v>
      </c>
      <c r="AA271" s="192"/>
      <c r="AB271" s="192"/>
      <c r="AC271" s="192"/>
      <c r="AD271" s="7"/>
    </row>
    <row r="272" spans="1:30" ht="12" customHeight="1">
      <c r="A272" s="449">
        <v>407</v>
      </c>
      <c r="B272" s="449"/>
      <c r="C272" s="449"/>
      <c r="D272" s="449">
        <v>490</v>
      </c>
      <c r="E272" s="449"/>
      <c r="F272" s="449"/>
      <c r="G272" s="439">
        <v>557</v>
      </c>
      <c r="H272" s="439"/>
      <c r="I272" s="439"/>
      <c r="J272" s="439">
        <v>241</v>
      </c>
      <c r="K272" s="439"/>
      <c r="L272" s="439"/>
      <c r="M272" s="439">
        <f t="shared" si="5"/>
        <v>316</v>
      </c>
      <c r="N272" s="439"/>
      <c r="O272" s="439"/>
      <c r="P272" s="439">
        <v>585</v>
      </c>
      <c r="Q272" s="439"/>
      <c r="R272" s="439"/>
      <c r="S272" s="439">
        <v>286</v>
      </c>
      <c r="T272" s="439"/>
      <c r="U272" s="439"/>
      <c r="V272" s="439">
        <f t="shared" si="7"/>
        <v>299</v>
      </c>
      <c r="W272" s="439"/>
      <c r="X272" s="439"/>
      <c r="Y272" s="21"/>
      <c r="Z272" s="192">
        <v>40</v>
      </c>
      <c r="AA272" s="192"/>
      <c r="AB272" s="192"/>
      <c r="AC272" s="192"/>
      <c r="AD272" s="7"/>
    </row>
    <row r="273" spans="1:30" ht="12" customHeight="1">
      <c r="A273" s="449">
        <v>504</v>
      </c>
      <c r="B273" s="449"/>
      <c r="C273" s="449"/>
      <c r="D273" s="449">
        <v>570</v>
      </c>
      <c r="E273" s="449"/>
      <c r="F273" s="449"/>
      <c r="G273" s="439">
        <v>616</v>
      </c>
      <c r="H273" s="439"/>
      <c r="I273" s="439"/>
      <c r="J273" s="439">
        <v>297</v>
      </c>
      <c r="K273" s="439"/>
      <c r="L273" s="439"/>
      <c r="M273" s="439">
        <f t="shared" si="5"/>
        <v>319</v>
      </c>
      <c r="N273" s="439"/>
      <c r="O273" s="439"/>
      <c r="P273" s="439">
        <v>604</v>
      </c>
      <c r="Q273" s="439"/>
      <c r="R273" s="439"/>
      <c r="S273" s="439">
        <v>297</v>
      </c>
      <c r="T273" s="439"/>
      <c r="U273" s="439"/>
      <c r="V273" s="439">
        <f t="shared" si="7"/>
        <v>307</v>
      </c>
      <c r="W273" s="439"/>
      <c r="X273" s="439"/>
      <c r="Y273" s="21"/>
      <c r="Z273" s="192">
        <v>41</v>
      </c>
      <c r="AA273" s="192"/>
      <c r="AB273" s="192"/>
      <c r="AC273" s="192"/>
      <c r="AD273" s="7"/>
    </row>
    <row r="274" spans="1:30" ht="12" customHeight="1">
      <c r="A274" s="449">
        <v>532</v>
      </c>
      <c r="B274" s="449"/>
      <c r="C274" s="449"/>
      <c r="D274" s="449">
        <v>598</v>
      </c>
      <c r="E274" s="449"/>
      <c r="F274" s="449"/>
      <c r="G274" s="439">
        <v>661</v>
      </c>
      <c r="H274" s="439"/>
      <c r="I274" s="439"/>
      <c r="J274" s="439">
        <v>299</v>
      </c>
      <c r="K274" s="439"/>
      <c r="L274" s="439"/>
      <c r="M274" s="439">
        <f t="shared" si="5"/>
        <v>362</v>
      </c>
      <c r="N274" s="439"/>
      <c r="O274" s="439"/>
      <c r="P274" s="439">
        <v>644</v>
      </c>
      <c r="Q274" s="439"/>
      <c r="R274" s="439"/>
      <c r="S274" s="439">
        <v>296</v>
      </c>
      <c r="T274" s="439"/>
      <c r="U274" s="439"/>
      <c r="V274" s="439">
        <f t="shared" si="7"/>
        <v>348</v>
      </c>
      <c r="W274" s="439"/>
      <c r="X274" s="439"/>
      <c r="Y274" s="21"/>
      <c r="Z274" s="192">
        <v>42</v>
      </c>
      <c r="AA274" s="192"/>
      <c r="AB274" s="192"/>
      <c r="AC274" s="192"/>
      <c r="AD274" s="7"/>
    </row>
    <row r="275" spans="1:30" ht="12" customHeight="1">
      <c r="A275" s="449">
        <v>511</v>
      </c>
      <c r="B275" s="449"/>
      <c r="C275" s="449"/>
      <c r="D275" s="449">
        <v>595</v>
      </c>
      <c r="E275" s="449"/>
      <c r="F275" s="449"/>
      <c r="G275" s="439">
        <v>802</v>
      </c>
      <c r="H275" s="439"/>
      <c r="I275" s="439"/>
      <c r="J275" s="439">
        <v>358</v>
      </c>
      <c r="K275" s="439"/>
      <c r="L275" s="439"/>
      <c r="M275" s="439">
        <f t="shared" si="5"/>
        <v>444</v>
      </c>
      <c r="N275" s="439"/>
      <c r="O275" s="439"/>
      <c r="P275" s="439">
        <v>572</v>
      </c>
      <c r="Q275" s="439"/>
      <c r="R275" s="439"/>
      <c r="S275" s="439">
        <v>280</v>
      </c>
      <c r="T275" s="439"/>
      <c r="U275" s="439"/>
      <c r="V275" s="439">
        <f t="shared" si="7"/>
        <v>292</v>
      </c>
      <c r="W275" s="439"/>
      <c r="X275" s="439"/>
      <c r="Y275" s="21"/>
      <c r="Z275" s="192">
        <v>43</v>
      </c>
      <c r="AA275" s="192"/>
      <c r="AB275" s="192"/>
      <c r="AC275" s="192"/>
      <c r="AD275" s="7"/>
    </row>
    <row r="276" spans="1:30" ht="12" customHeight="1">
      <c r="A276" s="449">
        <v>330</v>
      </c>
      <c r="B276" s="449"/>
      <c r="C276" s="449"/>
      <c r="D276" s="449">
        <v>351</v>
      </c>
      <c r="E276" s="449"/>
      <c r="F276" s="449"/>
      <c r="G276" s="439">
        <v>907</v>
      </c>
      <c r="H276" s="439"/>
      <c r="I276" s="439"/>
      <c r="J276" s="439">
        <v>413</v>
      </c>
      <c r="K276" s="439"/>
      <c r="L276" s="439"/>
      <c r="M276" s="439">
        <f t="shared" si="5"/>
        <v>494</v>
      </c>
      <c r="N276" s="439"/>
      <c r="O276" s="439"/>
      <c r="P276" s="439">
        <v>632</v>
      </c>
      <c r="Q276" s="439"/>
      <c r="R276" s="439"/>
      <c r="S276" s="439">
        <v>315</v>
      </c>
      <c r="T276" s="439"/>
      <c r="U276" s="439"/>
      <c r="V276" s="439">
        <f t="shared" si="7"/>
        <v>317</v>
      </c>
      <c r="W276" s="439"/>
      <c r="X276" s="439"/>
      <c r="Y276" s="21"/>
      <c r="Z276" s="192">
        <v>44</v>
      </c>
      <c r="AA276" s="192"/>
      <c r="AB276" s="192"/>
      <c r="AC276" s="192"/>
      <c r="AD276" s="7"/>
    </row>
    <row r="277" spans="1:30" ht="12" customHeight="1">
      <c r="A277" s="449">
        <f>A278+A279+A280+A281+A282</f>
        <v>2272</v>
      </c>
      <c r="B277" s="449"/>
      <c r="C277" s="449"/>
      <c r="D277" s="449">
        <f>D278+D279+D280+D281+D282</f>
        <v>2071</v>
      </c>
      <c r="E277" s="449"/>
      <c r="F277" s="449"/>
      <c r="G277" s="439">
        <f>G278+G279+G280+G281+G282</f>
        <v>5176</v>
      </c>
      <c r="H277" s="439"/>
      <c r="I277" s="439"/>
      <c r="J277" s="439">
        <f>J278+J279+J280+J281+J282</f>
        <v>2422</v>
      </c>
      <c r="K277" s="439"/>
      <c r="L277" s="439"/>
      <c r="M277" s="439">
        <f t="shared" si="5"/>
        <v>2754</v>
      </c>
      <c r="N277" s="439"/>
      <c r="O277" s="439"/>
      <c r="P277" s="439">
        <f>P278+P279+P280+P281+P282</f>
        <v>3809</v>
      </c>
      <c r="Q277" s="439"/>
      <c r="R277" s="439"/>
      <c r="S277" s="439">
        <f>S278+S279+S280+S281+S282</f>
        <v>1730</v>
      </c>
      <c r="T277" s="439"/>
      <c r="U277" s="439"/>
      <c r="V277" s="439">
        <f t="shared" si="7"/>
        <v>2079</v>
      </c>
      <c r="W277" s="439"/>
      <c r="X277" s="439"/>
      <c r="Y277" s="21"/>
      <c r="Z277" s="192" t="s">
        <v>396</v>
      </c>
      <c r="AA277" s="192"/>
      <c r="AB277" s="192"/>
      <c r="AC277" s="192"/>
      <c r="AD277" s="7"/>
    </row>
    <row r="278" spans="1:30" ht="12" customHeight="1">
      <c r="A278" s="449">
        <v>393</v>
      </c>
      <c r="B278" s="449"/>
      <c r="C278" s="449"/>
      <c r="D278" s="449">
        <v>355</v>
      </c>
      <c r="E278" s="449"/>
      <c r="F278" s="449"/>
      <c r="G278" s="439">
        <v>945</v>
      </c>
      <c r="H278" s="439"/>
      <c r="I278" s="439"/>
      <c r="J278" s="439">
        <v>425</v>
      </c>
      <c r="K278" s="439"/>
      <c r="L278" s="439"/>
      <c r="M278" s="439">
        <f t="shared" si="5"/>
        <v>520</v>
      </c>
      <c r="N278" s="439"/>
      <c r="O278" s="439"/>
      <c r="P278" s="439">
        <v>619</v>
      </c>
      <c r="Q278" s="439"/>
      <c r="R278" s="439"/>
      <c r="S278" s="439">
        <v>267</v>
      </c>
      <c r="T278" s="439"/>
      <c r="U278" s="439"/>
      <c r="V278" s="439">
        <f t="shared" si="7"/>
        <v>352</v>
      </c>
      <c r="W278" s="439"/>
      <c r="X278" s="439"/>
      <c r="Y278" s="21"/>
      <c r="Z278" s="192">
        <v>45</v>
      </c>
      <c r="AA278" s="192"/>
      <c r="AB278" s="192"/>
      <c r="AC278" s="192"/>
      <c r="AD278" s="7"/>
    </row>
    <row r="279" spans="1:30" ht="12" customHeight="1">
      <c r="A279" s="449">
        <v>512</v>
      </c>
      <c r="B279" s="449"/>
      <c r="C279" s="449"/>
      <c r="D279" s="449">
        <v>450</v>
      </c>
      <c r="E279" s="449"/>
      <c r="F279" s="449"/>
      <c r="G279" s="439">
        <v>1143</v>
      </c>
      <c r="H279" s="439"/>
      <c r="I279" s="439"/>
      <c r="J279" s="439">
        <v>537</v>
      </c>
      <c r="K279" s="439"/>
      <c r="L279" s="439"/>
      <c r="M279" s="439">
        <f t="shared" si="5"/>
        <v>606</v>
      </c>
      <c r="N279" s="439"/>
      <c r="O279" s="439"/>
      <c r="P279" s="439">
        <v>687</v>
      </c>
      <c r="Q279" s="439"/>
      <c r="R279" s="439"/>
      <c r="S279" s="439">
        <v>327</v>
      </c>
      <c r="T279" s="439"/>
      <c r="U279" s="439"/>
      <c r="V279" s="439">
        <f t="shared" si="7"/>
        <v>360</v>
      </c>
      <c r="W279" s="439"/>
      <c r="X279" s="439"/>
      <c r="Y279" s="21"/>
      <c r="Z279" s="192">
        <v>46</v>
      </c>
      <c r="AA279" s="192"/>
      <c r="AB279" s="192"/>
      <c r="AC279" s="192"/>
      <c r="AD279" s="7"/>
    </row>
    <row r="280" spans="1:30" ht="12" customHeight="1">
      <c r="A280" s="449">
        <v>457</v>
      </c>
      <c r="B280" s="449"/>
      <c r="C280" s="449"/>
      <c r="D280" s="449">
        <v>439</v>
      </c>
      <c r="E280" s="449"/>
      <c r="F280" s="449"/>
      <c r="G280" s="439">
        <v>1213</v>
      </c>
      <c r="H280" s="439"/>
      <c r="I280" s="439"/>
      <c r="J280" s="439">
        <v>566</v>
      </c>
      <c r="K280" s="439"/>
      <c r="L280" s="439"/>
      <c r="M280" s="439">
        <f t="shared" si="5"/>
        <v>647</v>
      </c>
      <c r="N280" s="439"/>
      <c r="O280" s="439"/>
      <c r="P280" s="439">
        <v>714</v>
      </c>
      <c r="Q280" s="439"/>
      <c r="R280" s="439"/>
      <c r="S280" s="439">
        <v>318</v>
      </c>
      <c r="T280" s="439"/>
      <c r="U280" s="439"/>
      <c r="V280" s="439">
        <f t="shared" si="7"/>
        <v>396</v>
      </c>
      <c r="W280" s="439"/>
      <c r="X280" s="439"/>
      <c r="Y280" s="21"/>
      <c r="Z280" s="192">
        <v>47</v>
      </c>
      <c r="AA280" s="192"/>
      <c r="AB280" s="192"/>
      <c r="AC280" s="192"/>
      <c r="AD280" s="7"/>
    </row>
    <row r="281" spans="1:30" ht="12" customHeight="1">
      <c r="A281" s="449">
        <v>484</v>
      </c>
      <c r="B281" s="449"/>
      <c r="C281" s="449"/>
      <c r="D281" s="449">
        <v>445</v>
      </c>
      <c r="E281" s="449"/>
      <c r="F281" s="449"/>
      <c r="G281" s="439">
        <v>1146</v>
      </c>
      <c r="H281" s="439"/>
      <c r="I281" s="439"/>
      <c r="J281" s="439">
        <v>537</v>
      </c>
      <c r="K281" s="439"/>
      <c r="L281" s="439"/>
      <c r="M281" s="439">
        <f t="shared" si="5"/>
        <v>609</v>
      </c>
      <c r="N281" s="439"/>
      <c r="O281" s="439"/>
      <c r="P281" s="439">
        <v>842</v>
      </c>
      <c r="Q281" s="439"/>
      <c r="R281" s="439"/>
      <c r="S281" s="439">
        <v>382</v>
      </c>
      <c r="T281" s="439"/>
      <c r="U281" s="439"/>
      <c r="V281" s="439">
        <f t="shared" si="7"/>
        <v>460</v>
      </c>
      <c r="W281" s="439"/>
      <c r="X281" s="439"/>
      <c r="Y281" s="21"/>
      <c r="Z281" s="192">
        <v>48</v>
      </c>
      <c r="AA281" s="192"/>
      <c r="AB281" s="192"/>
      <c r="AC281" s="192"/>
      <c r="AD281" s="7"/>
    </row>
    <row r="282" spans="1:30" ht="12" customHeight="1">
      <c r="A282" s="453">
        <v>426</v>
      </c>
      <c r="B282" s="453"/>
      <c r="C282" s="453"/>
      <c r="D282" s="453">
        <v>382</v>
      </c>
      <c r="E282" s="453"/>
      <c r="F282" s="453"/>
      <c r="G282" s="438">
        <v>729</v>
      </c>
      <c r="H282" s="438"/>
      <c r="I282" s="438"/>
      <c r="J282" s="438">
        <v>357</v>
      </c>
      <c r="K282" s="438"/>
      <c r="L282" s="438"/>
      <c r="M282" s="438">
        <f t="shared" si="5"/>
        <v>372</v>
      </c>
      <c r="N282" s="438"/>
      <c r="O282" s="438"/>
      <c r="P282" s="438">
        <v>947</v>
      </c>
      <c r="Q282" s="438"/>
      <c r="R282" s="438"/>
      <c r="S282" s="438">
        <v>436</v>
      </c>
      <c r="T282" s="438"/>
      <c r="U282" s="438"/>
      <c r="V282" s="438">
        <f t="shared" si="7"/>
        <v>511</v>
      </c>
      <c r="W282" s="438"/>
      <c r="X282" s="438"/>
      <c r="Y282" s="13"/>
      <c r="Z282" s="262">
        <v>49</v>
      </c>
      <c r="AA282" s="262"/>
      <c r="AB282" s="262"/>
      <c r="AC282" s="262"/>
      <c r="AD282" s="14"/>
    </row>
    <row r="283" spans="1:30" ht="12" customHeight="1">
      <c r="A283" s="42"/>
      <c r="B283" s="6"/>
      <c r="C283" s="6"/>
      <c r="D283" s="6"/>
      <c r="E283" s="6"/>
      <c r="F283" s="42"/>
      <c r="G283" s="6"/>
      <c r="H283" s="6"/>
      <c r="I283" s="6"/>
      <c r="J283" s="6"/>
      <c r="K283" s="6"/>
      <c r="L283" s="6"/>
      <c r="M283" s="6"/>
      <c r="N283" s="6"/>
      <c r="O283" s="6"/>
      <c r="P283" s="1"/>
      <c r="Q283" s="8"/>
      <c r="R283" s="8"/>
      <c r="S283" s="8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</row>
    <row r="284" spans="1:30" ht="12" customHeight="1">
      <c r="A284" s="42"/>
      <c r="B284" s="6"/>
      <c r="C284" s="6"/>
      <c r="D284" s="6"/>
      <c r="E284" s="6"/>
      <c r="F284" s="42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</row>
    <row r="285" spans="1:24" ht="15.75" customHeight="1">
      <c r="A285" s="4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</row>
    <row r="286" spans="2:24" ht="12" customHeight="1">
      <c r="B286" s="25" t="s">
        <v>397</v>
      </c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</row>
    <row r="287" spans="1:30" ht="12" customHeight="1">
      <c r="A287" s="209" t="s">
        <v>398</v>
      </c>
      <c r="B287" s="210"/>
      <c r="C287" s="210"/>
      <c r="D287" s="210"/>
      <c r="E287" s="210"/>
      <c r="F287" s="211"/>
      <c r="G287" s="238" t="s">
        <v>607</v>
      </c>
      <c r="H287" s="238"/>
      <c r="I287" s="238"/>
      <c r="J287" s="238"/>
      <c r="K287" s="238"/>
      <c r="L287" s="238"/>
      <c r="M287" s="238"/>
      <c r="N287" s="238"/>
      <c r="O287" s="238"/>
      <c r="P287" s="238"/>
      <c r="Q287" s="238" t="s">
        <v>209</v>
      </c>
      <c r="R287" s="238"/>
      <c r="S287" s="238"/>
      <c r="T287" s="238"/>
      <c r="U287" s="238"/>
      <c r="V287" s="238"/>
      <c r="W287" s="238"/>
      <c r="X287" s="238"/>
      <c r="Y287" s="238"/>
      <c r="Z287" s="238"/>
      <c r="AA287" s="451" t="s">
        <v>166</v>
      </c>
      <c r="AB287" s="452"/>
      <c r="AC287" s="452"/>
      <c r="AD287" s="452"/>
    </row>
    <row r="288" spans="1:30" ht="12" customHeight="1">
      <c r="A288" s="249" t="s">
        <v>219</v>
      </c>
      <c r="B288" s="250"/>
      <c r="C288" s="250"/>
      <c r="D288" s="250"/>
      <c r="E288" s="250"/>
      <c r="F288" s="251"/>
      <c r="G288" s="238" t="s">
        <v>586</v>
      </c>
      <c r="H288" s="238"/>
      <c r="I288" s="238"/>
      <c r="J288" s="238"/>
      <c r="K288" s="238" t="s">
        <v>359</v>
      </c>
      <c r="L288" s="238"/>
      <c r="M288" s="238"/>
      <c r="N288" s="238" t="s">
        <v>360</v>
      </c>
      <c r="O288" s="238"/>
      <c r="P288" s="238"/>
      <c r="Q288" s="238" t="s">
        <v>586</v>
      </c>
      <c r="R288" s="238"/>
      <c r="S288" s="238"/>
      <c r="T288" s="238"/>
      <c r="U288" s="238" t="s">
        <v>359</v>
      </c>
      <c r="V288" s="238"/>
      <c r="W288" s="238"/>
      <c r="X288" s="238" t="s">
        <v>360</v>
      </c>
      <c r="Y288" s="238"/>
      <c r="Z288" s="238"/>
      <c r="AA288" s="181" t="s">
        <v>544</v>
      </c>
      <c r="AB288" s="182"/>
      <c r="AC288" s="182"/>
      <c r="AD288" s="316"/>
    </row>
    <row r="289" spans="1:30" ht="12" customHeight="1">
      <c r="A289" s="44"/>
      <c r="B289" s="166" t="s">
        <v>608</v>
      </c>
      <c r="C289" s="166"/>
      <c r="D289" s="166"/>
      <c r="E289" s="166"/>
      <c r="F289" s="41"/>
      <c r="G289" s="229">
        <f>G290+G291+G292+G293+G294</f>
        <v>1988</v>
      </c>
      <c r="H289" s="178"/>
      <c r="I289" s="178"/>
      <c r="J289" s="178"/>
      <c r="K289" s="178">
        <f>K290+K291+K292+K293+K294</f>
        <v>1042</v>
      </c>
      <c r="L289" s="178"/>
      <c r="M289" s="178"/>
      <c r="N289" s="178">
        <f>G289-K289</f>
        <v>946</v>
      </c>
      <c r="O289" s="178"/>
      <c r="P289" s="178"/>
      <c r="Q289" s="198">
        <f>Q290+Q291+Q292+Q293+Q294</f>
        <v>2549</v>
      </c>
      <c r="R289" s="198"/>
      <c r="S289" s="198"/>
      <c r="T289" s="198"/>
      <c r="U289" s="449">
        <f>U290+U291+U292+U293+U294</f>
        <v>1325</v>
      </c>
      <c r="V289" s="449"/>
      <c r="W289" s="449"/>
      <c r="X289" s="449">
        <f>X290+X291+X292+X293+X294</f>
        <v>1224</v>
      </c>
      <c r="Y289" s="449"/>
      <c r="Z289" s="449"/>
      <c r="AA289" s="198">
        <f>AA290+AA291+AA292+AA293+AA294</f>
        <v>3141</v>
      </c>
      <c r="AB289" s="198"/>
      <c r="AC289" s="198"/>
      <c r="AD289" s="198"/>
    </row>
    <row r="290" spans="1:30" ht="12" customHeight="1">
      <c r="A290" s="45"/>
      <c r="B290" s="192">
        <v>50</v>
      </c>
      <c r="C290" s="192"/>
      <c r="D290" s="192"/>
      <c r="E290" s="192"/>
      <c r="F290" s="42"/>
      <c r="G290" s="177">
        <v>413</v>
      </c>
      <c r="H290" s="198"/>
      <c r="I290" s="198"/>
      <c r="J290" s="198"/>
      <c r="K290" s="198">
        <v>211</v>
      </c>
      <c r="L290" s="198"/>
      <c r="M290" s="198"/>
      <c r="N290" s="198">
        <f aca="true" t="shared" si="8" ref="N290:N336">G290-K290</f>
        <v>202</v>
      </c>
      <c r="O290" s="198"/>
      <c r="P290" s="198"/>
      <c r="Q290" s="198">
        <v>549</v>
      </c>
      <c r="R290" s="198"/>
      <c r="S290" s="198"/>
      <c r="T290" s="198"/>
      <c r="U290" s="449">
        <v>276</v>
      </c>
      <c r="V290" s="449"/>
      <c r="W290" s="449"/>
      <c r="X290" s="449">
        <v>273</v>
      </c>
      <c r="Y290" s="449"/>
      <c r="Z290" s="449"/>
      <c r="AA290" s="198">
        <v>731</v>
      </c>
      <c r="AB290" s="198"/>
      <c r="AC290" s="198"/>
      <c r="AD290" s="198"/>
    </row>
    <row r="291" spans="1:30" ht="12" customHeight="1">
      <c r="A291" s="45"/>
      <c r="B291" s="192">
        <v>51</v>
      </c>
      <c r="C291" s="192"/>
      <c r="D291" s="192"/>
      <c r="E291" s="192"/>
      <c r="F291" s="43"/>
      <c r="G291" s="177">
        <v>416</v>
      </c>
      <c r="H291" s="198"/>
      <c r="I291" s="198"/>
      <c r="J291" s="198"/>
      <c r="K291" s="198">
        <v>233</v>
      </c>
      <c r="L291" s="198"/>
      <c r="M291" s="198"/>
      <c r="N291" s="198">
        <f t="shared" si="8"/>
        <v>183</v>
      </c>
      <c r="O291" s="198"/>
      <c r="P291" s="198"/>
      <c r="Q291" s="198">
        <v>546</v>
      </c>
      <c r="R291" s="198"/>
      <c r="S291" s="198"/>
      <c r="T291" s="198"/>
      <c r="U291" s="449">
        <v>275</v>
      </c>
      <c r="V291" s="449"/>
      <c r="W291" s="449"/>
      <c r="X291" s="449">
        <v>271</v>
      </c>
      <c r="Y291" s="449"/>
      <c r="Z291" s="449"/>
      <c r="AA291" s="198">
        <v>572</v>
      </c>
      <c r="AB291" s="198"/>
      <c r="AC291" s="198"/>
      <c r="AD291" s="198"/>
    </row>
    <row r="292" spans="1:30" ht="12" customHeight="1">
      <c r="A292" s="45"/>
      <c r="B292" s="192">
        <v>52</v>
      </c>
      <c r="C292" s="192"/>
      <c r="D292" s="192"/>
      <c r="E292" s="192"/>
      <c r="F292" s="43"/>
      <c r="G292" s="177">
        <v>379</v>
      </c>
      <c r="H292" s="198"/>
      <c r="I292" s="198"/>
      <c r="J292" s="198"/>
      <c r="K292" s="198">
        <v>199</v>
      </c>
      <c r="L292" s="198"/>
      <c r="M292" s="198"/>
      <c r="N292" s="198">
        <f t="shared" si="8"/>
        <v>180</v>
      </c>
      <c r="O292" s="198"/>
      <c r="P292" s="198"/>
      <c r="Q292" s="198">
        <v>508</v>
      </c>
      <c r="R292" s="198"/>
      <c r="S292" s="198"/>
      <c r="T292" s="198"/>
      <c r="U292" s="449">
        <v>265</v>
      </c>
      <c r="V292" s="449"/>
      <c r="W292" s="449"/>
      <c r="X292" s="449">
        <v>243</v>
      </c>
      <c r="Y292" s="449"/>
      <c r="Z292" s="449"/>
      <c r="AA292" s="198">
        <v>596</v>
      </c>
      <c r="AB292" s="198"/>
      <c r="AC292" s="198"/>
      <c r="AD292" s="198"/>
    </row>
    <row r="293" spans="1:30" ht="12" customHeight="1">
      <c r="A293" s="45"/>
      <c r="B293" s="192">
        <v>53</v>
      </c>
      <c r="C293" s="192"/>
      <c r="D293" s="192"/>
      <c r="E293" s="192"/>
      <c r="F293" s="43"/>
      <c r="G293" s="177">
        <v>372</v>
      </c>
      <c r="H293" s="198"/>
      <c r="I293" s="198"/>
      <c r="J293" s="198"/>
      <c r="K293" s="198">
        <v>187</v>
      </c>
      <c r="L293" s="198"/>
      <c r="M293" s="198"/>
      <c r="N293" s="198">
        <f t="shared" si="8"/>
        <v>185</v>
      </c>
      <c r="O293" s="198"/>
      <c r="P293" s="198"/>
      <c r="Q293" s="198">
        <v>481</v>
      </c>
      <c r="R293" s="198"/>
      <c r="S293" s="198"/>
      <c r="T293" s="198"/>
      <c r="U293" s="449">
        <v>260</v>
      </c>
      <c r="V293" s="449"/>
      <c r="W293" s="449"/>
      <c r="X293" s="449">
        <v>221</v>
      </c>
      <c r="Y293" s="449"/>
      <c r="Z293" s="449"/>
      <c r="AA293" s="198">
        <v>602</v>
      </c>
      <c r="AB293" s="198"/>
      <c r="AC293" s="198"/>
      <c r="AD293" s="198"/>
    </row>
    <row r="294" spans="1:30" ht="12" customHeight="1">
      <c r="A294" s="45"/>
      <c r="B294" s="192">
        <v>54</v>
      </c>
      <c r="C294" s="192"/>
      <c r="D294" s="192"/>
      <c r="E294" s="192"/>
      <c r="F294" s="43"/>
      <c r="G294" s="177">
        <v>408</v>
      </c>
      <c r="H294" s="198"/>
      <c r="I294" s="198"/>
      <c r="J294" s="198"/>
      <c r="K294" s="198">
        <v>212</v>
      </c>
      <c r="L294" s="198"/>
      <c r="M294" s="198"/>
      <c r="N294" s="198">
        <f t="shared" si="8"/>
        <v>196</v>
      </c>
      <c r="O294" s="198"/>
      <c r="P294" s="198"/>
      <c r="Q294" s="198">
        <v>465</v>
      </c>
      <c r="R294" s="198"/>
      <c r="S294" s="198"/>
      <c r="T294" s="198"/>
      <c r="U294" s="449">
        <v>249</v>
      </c>
      <c r="V294" s="449"/>
      <c r="W294" s="449"/>
      <c r="X294" s="449">
        <v>216</v>
      </c>
      <c r="Y294" s="449"/>
      <c r="Z294" s="449"/>
      <c r="AA294" s="198">
        <v>640</v>
      </c>
      <c r="AB294" s="198"/>
      <c r="AC294" s="198"/>
      <c r="AD294" s="198"/>
    </row>
    <row r="295" spans="1:30" ht="12" customHeight="1">
      <c r="A295" s="45"/>
      <c r="B295" s="192" t="s">
        <v>609</v>
      </c>
      <c r="C295" s="192"/>
      <c r="D295" s="192"/>
      <c r="E295" s="192"/>
      <c r="F295" s="43"/>
      <c r="G295" s="177">
        <f>G296+G297+G298+G299+G300</f>
        <v>1439</v>
      </c>
      <c r="H295" s="198"/>
      <c r="I295" s="198"/>
      <c r="J295" s="198"/>
      <c r="K295" s="198">
        <f>K296+K297+K298+K299+K300</f>
        <v>646</v>
      </c>
      <c r="L295" s="198"/>
      <c r="M295" s="198"/>
      <c r="N295" s="198">
        <f t="shared" si="8"/>
        <v>793</v>
      </c>
      <c r="O295" s="198"/>
      <c r="P295" s="198"/>
      <c r="Q295" s="198">
        <f>Q296+Q297+Q298+Q299+Q300</f>
        <v>2058</v>
      </c>
      <c r="R295" s="198"/>
      <c r="S295" s="198"/>
      <c r="T295" s="198"/>
      <c r="U295" s="449">
        <f>U296+U297+U298+U299+U300</f>
        <v>1072</v>
      </c>
      <c r="V295" s="449"/>
      <c r="W295" s="449"/>
      <c r="X295" s="449">
        <f>X296+X297+X298+X299+X300</f>
        <v>986</v>
      </c>
      <c r="Y295" s="449"/>
      <c r="Z295" s="449"/>
      <c r="AA295" s="198">
        <f>AA296+AA297+AA298+AA299+AA300</f>
        <v>2587</v>
      </c>
      <c r="AB295" s="198"/>
      <c r="AC295" s="198"/>
      <c r="AD295" s="198"/>
    </row>
    <row r="296" spans="1:30" ht="12" customHeight="1">
      <c r="A296" s="45"/>
      <c r="B296" s="192">
        <v>55</v>
      </c>
      <c r="C296" s="192"/>
      <c r="D296" s="192"/>
      <c r="E296" s="192"/>
      <c r="F296" s="43"/>
      <c r="G296" s="177">
        <v>332</v>
      </c>
      <c r="H296" s="198"/>
      <c r="I296" s="198"/>
      <c r="J296" s="198"/>
      <c r="K296" s="198">
        <v>165</v>
      </c>
      <c r="L296" s="198"/>
      <c r="M296" s="198"/>
      <c r="N296" s="198">
        <f t="shared" si="8"/>
        <v>167</v>
      </c>
      <c r="O296" s="198"/>
      <c r="P296" s="198"/>
      <c r="Q296" s="198">
        <v>430</v>
      </c>
      <c r="R296" s="198"/>
      <c r="S296" s="198"/>
      <c r="T296" s="198"/>
      <c r="U296" s="449">
        <v>214</v>
      </c>
      <c r="V296" s="449"/>
      <c r="W296" s="449"/>
      <c r="X296" s="449">
        <v>216</v>
      </c>
      <c r="Y296" s="449"/>
      <c r="Z296" s="449"/>
      <c r="AA296" s="198">
        <v>551</v>
      </c>
      <c r="AB296" s="198"/>
      <c r="AC296" s="198"/>
      <c r="AD296" s="198"/>
    </row>
    <row r="297" spans="1:30" ht="12" customHeight="1">
      <c r="A297" s="45"/>
      <c r="B297" s="192">
        <v>56</v>
      </c>
      <c r="C297" s="192"/>
      <c r="D297" s="192"/>
      <c r="E297" s="192"/>
      <c r="F297" s="43"/>
      <c r="G297" s="177">
        <v>294</v>
      </c>
      <c r="H297" s="198"/>
      <c r="I297" s="198"/>
      <c r="J297" s="198"/>
      <c r="K297" s="198">
        <v>136</v>
      </c>
      <c r="L297" s="198"/>
      <c r="M297" s="198"/>
      <c r="N297" s="198">
        <f t="shared" si="8"/>
        <v>158</v>
      </c>
      <c r="O297" s="198"/>
      <c r="P297" s="198"/>
      <c r="Q297" s="198">
        <v>425</v>
      </c>
      <c r="R297" s="198"/>
      <c r="S297" s="198"/>
      <c r="T297" s="198"/>
      <c r="U297" s="449">
        <v>234</v>
      </c>
      <c r="V297" s="449"/>
      <c r="W297" s="449"/>
      <c r="X297" s="449">
        <v>191</v>
      </c>
      <c r="Y297" s="449"/>
      <c r="Z297" s="449"/>
      <c r="AA297" s="198">
        <v>544</v>
      </c>
      <c r="AB297" s="198"/>
      <c r="AC297" s="198"/>
      <c r="AD297" s="198"/>
    </row>
    <row r="298" spans="1:30" ht="12" customHeight="1">
      <c r="A298" s="45"/>
      <c r="B298" s="192">
        <v>57</v>
      </c>
      <c r="C298" s="192"/>
      <c r="D298" s="192"/>
      <c r="E298" s="192"/>
      <c r="F298" s="43"/>
      <c r="G298" s="177">
        <v>272</v>
      </c>
      <c r="H298" s="198"/>
      <c r="I298" s="198"/>
      <c r="J298" s="198"/>
      <c r="K298" s="198">
        <v>116</v>
      </c>
      <c r="L298" s="198"/>
      <c r="M298" s="198"/>
      <c r="N298" s="198">
        <f t="shared" si="8"/>
        <v>156</v>
      </c>
      <c r="O298" s="198"/>
      <c r="P298" s="198"/>
      <c r="Q298" s="198">
        <v>393</v>
      </c>
      <c r="R298" s="198"/>
      <c r="S298" s="198"/>
      <c r="T298" s="198"/>
      <c r="U298" s="449">
        <v>209</v>
      </c>
      <c r="V298" s="449"/>
      <c r="W298" s="449"/>
      <c r="X298" s="449">
        <v>184</v>
      </c>
      <c r="Y298" s="449"/>
      <c r="Z298" s="449"/>
      <c r="AA298" s="198">
        <v>535</v>
      </c>
      <c r="AB298" s="198"/>
      <c r="AC298" s="198"/>
      <c r="AD298" s="198"/>
    </row>
    <row r="299" spans="1:30" ht="12" customHeight="1">
      <c r="A299" s="45"/>
      <c r="B299" s="192">
        <v>58</v>
      </c>
      <c r="C299" s="192"/>
      <c r="D299" s="192"/>
      <c r="E299" s="192"/>
      <c r="F299" s="43"/>
      <c r="G299" s="177">
        <v>273</v>
      </c>
      <c r="H299" s="198"/>
      <c r="I299" s="198"/>
      <c r="J299" s="198"/>
      <c r="K299" s="198">
        <v>110</v>
      </c>
      <c r="L299" s="198"/>
      <c r="M299" s="198"/>
      <c r="N299" s="198">
        <f t="shared" si="8"/>
        <v>163</v>
      </c>
      <c r="O299" s="198"/>
      <c r="P299" s="198"/>
      <c r="Q299" s="198">
        <v>389</v>
      </c>
      <c r="R299" s="198"/>
      <c r="S299" s="198"/>
      <c r="T299" s="198"/>
      <c r="U299" s="449">
        <v>196</v>
      </c>
      <c r="V299" s="449"/>
      <c r="W299" s="449"/>
      <c r="X299" s="449">
        <v>193</v>
      </c>
      <c r="Y299" s="449"/>
      <c r="Z299" s="449"/>
      <c r="AA299" s="198">
        <v>477</v>
      </c>
      <c r="AB299" s="198"/>
      <c r="AC299" s="198"/>
      <c r="AD299" s="198"/>
    </row>
    <row r="300" spans="1:30" ht="12" customHeight="1">
      <c r="A300" s="45"/>
      <c r="B300" s="192">
        <v>59</v>
      </c>
      <c r="C300" s="192"/>
      <c r="D300" s="192"/>
      <c r="E300" s="192"/>
      <c r="F300" s="43"/>
      <c r="G300" s="177">
        <v>268</v>
      </c>
      <c r="H300" s="198"/>
      <c r="I300" s="198"/>
      <c r="J300" s="198"/>
      <c r="K300" s="198">
        <v>119</v>
      </c>
      <c r="L300" s="198"/>
      <c r="M300" s="198"/>
      <c r="N300" s="198">
        <f t="shared" si="8"/>
        <v>149</v>
      </c>
      <c r="O300" s="198"/>
      <c r="P300" s="198"/>
      <c r="Q300" s="198">
        <v>421</v>
      </c>
      <c r="R300" s="198"/>
      <c r="S300" s="198"/>
      <c r="T300" s="198"/>
      <c r="U300" s="449">
        <v>219</v>
      </c>
      <c r="V300" s="449"/>
      <c r="W300" s="449"/>
      <c r="X300" s="449">
        <v>202</v>
      </c>
      <c r="Y300" s="449"/>
      <c r="Z300" s="449"/>
      <c r="AA300" s="198">
        <v>480</v>
      </c>
      <c r="AB300" s="198"/>
      <c r="AC300" s="198"/>
      <c r="AD300" s="198"/>
    </row>
    <row r="301" spans="1:30" ht="12" customHeight="1">
      <c r="A301" s="45"/>
      <c r="B301" s="192" t="s">
        <v>522</v>
      </c>
      <c r="C301" s="192"/>
      <c r="D301" s="192"/>
      <c r="E301" s="192"/>
      <c r="F301" s="43"/>
      <c r="G301" s="177">
        <f>G302+G303+G304+G305+G306</f>
        <v>1173</v>
      </c>
      <c r="H301" s="198"/>
      <c r="I301" s="198"/>
      <c r="J301" s="198"/>
      <c r="K301" s="198">
        <f>K302+K303+K304+K305+K306</f>
        <v>486</v>
      </c>
      <c r="L301" s="198"/>
      <c r="M301" s="198"/>
      <c r="N301" s="198">
        <f t="shared" si="8"/>
        <v>687</v>
      </c>
      <c r="O301" s="198"/>
      <c r="P301" s="198"/>
      <c r="Q301" s="198">
        <f>Q302+Q303+Q304+Q305+Q306</f>
        <v>1527</v>
      </c>
      <c r="R301" s="198"/>
      <c r="S301" s="198"/>
      <c r="T301" s="198"/>
      <c r="U301" s="449">
        <f>U302+U303+U304+U305+U306</f>
        <v>666</v>
      </c>
      <c r="V301" s="449"/>
      <c r="W301" s="449"/>
      <c r="X301" s="449">
        <f>X302+X303+X304+X305+X306</f>
        <v>861</v>
      </c>
      <c r="Y301" s="449"/>
      <c r="Z301" s="449"/>
      <c r="AA301" s="198">
        <f>AA302+AA303+AA304+AA305+AA306</f>
        <v>2052</v>
      </c>
      <c r="AB301" s="198"/>
      <c r="AC301" s="198"/>
      <c r="AD301" s="198"/>
    </row>
    <row r="302" spans="1:30" ht="12" customHeight="1">
      <c r="A302" s="45"/>
      <c r="B302" s="192">
        <v>60</v>
      </c>
      <c r="C302" s="192"/>
      <c r="D302" s="192"/>
      <c r="E302" s="192"/>
      <c r="F302" s="43"/>
      <c r="G302" s="177">
        <v>268</v>
      </c>
      <c r="H302" s="198"/>
      <c r="I302" s="198"/>
      <c r="J302" s="198"/>
      <c r="K302" s="198">
        <v>97</v>
      </c>
      <c r="L302" s="198"/>
      <c r="M302" s="198"/>
      <c r="N302" s="198">
        <f t="shared" si="8"/>
        <v>171</v>
      </c>
      <c r="O302" s="198"/>
      <c r="P302" s="198"/>
      <c r="Q302" s="198">
        <v>369</v>
      </c>
      <c r="R302" s="198"/>
      <c r="S302" s="198"/>
      <c r="T302" s="198"/>
      <c r="U302" s="449">
        <v>185</v>
      </c>
      <c r="V302" s="449"/>
      <c r="W302" s="449"/>
      <c r="X302" s="449">
        <v>184</v>
      </c>
      <c r="Y302" s="449"/>
      <c r="Z302" s="449"/>
      <c r="AA302" s="198">
        <v>422</v>
      </c>
      <c r="AB302" s="198"/>
      <c r="AC302" s="198"/>
      <c r="AD302" s="198"/>
    </row>
    <row r="303" spans="1:30" ht="12" customHeight="1">
      <c r="A303" s="45"/>
      <c r="B303" s="192">
        <v>61</v>
      </c>
      <c r="C303" s="192"/>
      <c r="D303" s="192"/>
      <c r="E303" s="192"/>
      <c r="F303" s="43"/>
      <c r="G303" s="177">
        <v>224</v>
      </c>
      <c r="H303" s="198"/>
      <c r="I303" s="198"/>
      <c r="J303" s="198"/>
      <c r="K303" s="198">
        <v>93</v>
      </c>
      <c r="L303" s="198"/>
      <c r="M303" s="198"/>
      <c r="N303" s="198">
        <f t="shared" si="8"/>
        <v>131</v>
      </c>
      <c r="O303" s="198"/>
      <c r="P303" s="198"/>
      <c r="Q303" s="198">
        <v>299</v>
      </c>
      <c r="R303" s="198"/>
      <c r="S303" s="198"/>
      <c r="T303" s="198"/>
      <c r="U303" s="449">
        <v>130</v>
      </c>
      <c r="V303" s="449"/>
      <c r="W303" s="449"/>
      <c r="X303" s="449">
        <v>169</v>
      </c>
      <c r="Y303" s="449"/>
      <c r="Z303" s="449"/>
      <c r="AA303" s="198">
        <v>441</v>
      </c>
      <c r="AB303" s="198"/>
      <c r="AC303" s="198"/>
      <c r="AD303" s="198"/>
    </row>
    <row r="304" spans="1:30" ht="12" customHeight="1">
      <c r="A304" s="45"/>
      <c r="B304" s="192">
        <v>62</v>
      </c>
      <c r="C304" s="192"/>
      <c r="D304" s="192"/>
      <c r="E304" s="192"/>
      <c r="F304" s="43"/>
      <c r="G304" s="177">
        <v>219</v>
      </c>
      <c r="H304" s="198"/>
      <c r="I304" s="198"/>
      <c r="J304" s="198"/>
      <c r="K304" s="198">
        <v>98</v>
      </c>
      <c r="L304" s="198"/>
      <c r="M304" s="198"/>
      <c r="N304" s="198">
        <f t="shared" si="8"/>
        <v>121</v>
      </c>
      <c r="O304" s="198"/>
      <c r="P304" s="198"/>
      <c r="Q304" s="198">
        <v>300</v>
      </c>
      <c r="R304" s="198"/>
      <c r="S304" s="198"/>
      <c r="T304" s="198"/>
      <c r="U304" s="449">
        <v>120</v>
      </c>
      <c r="V304" s="449"/>
      <c r="W304" s="449"/>
      <c r="X304" s="449">
        <v>180</v>
      </c>
      <c r="Y304" s="449"/>
      <c r="Z304" s="449"/>
      <c r="AA304" s="198">
        <v>388</v>
      </c>
      <c r="AB304" s="198"/>
      <c r="AC304" s="198"/>
      <c r="AD304" s="198"/>
    </row>
    <row r="305" spans="1:30" ht="12" customHeight="1">
      <c r="A305" s="45"/>
      <c r="B305" s="192">
        <v>63</v>
      </c>
      <c r="C305" s="192"/>
      <c r="D305" s="192"/>
      <c r="E305" s="192"/>
      <c r="F305" s="43"/>
      <c r="G305" s="177">
        <v>215</v>
      </c>
      <c r="H305" s="198"/>
      <c r="I305" s="198"/>
      <c r="J305" s="198"/>
      <c r="K305" s="198">
        <v>87</v>
      </c>
      <c r="L305" s="198"/>
      <c r="M305" s="198"/>
      <c r="N305" s="198">
        <f t="shared" si="8"/>
        <v>128</v>
      </c>
      <c r="O305" s="198"/>
      <c r="P305" s="198"/>
      <c r="Q305" s="198">
        <v>290</v>
      </c>
      <c r="R305" s="198"/>
      <c r="S305" s="198"/>
      <c r="T305" s="198"/>
      <c r="U305" s="449">
        <v>111</v>
      </c>
      <c r="V305" s="449"/>
      <c r="W305" s="449"/>
      <c r="X305" s="449">
        <v>179</v>
      </c>
      <c r="Y305" s="449"/>
      <c r="Z305" s="449"/>
      <c r="AA305" s="198">
        <v>386</v>
      </c>
      <c r="AB305" s="198"/>
      <c r="AC305" s="198"/>
      <c r="AD305" s="198"/>
    </row>
    <row r="306" spans="1:30" ht="12" customHeight="1">
      <c r="A306" s="45"/>
      <c r="B306" s="192">
        <v>64</v>
      </c>
      <c r="C306" s="192"/>
      <c r="D306" s="192"/>
      <c r="E306" s="192"/>
      <c r="F306" s="43"/>
      <c r="G306" s="177">
        <v>247</v>
      </c>
      <c r="H306" s="198"/>
      <c r="I306" s="198"/>
      <c r="J306" s="198"/>
      <c r="K306" s="198">
        <v>111</v>
      </c>
      <c r="L306" s="198"/>
      <c r="M306" s="198"/>
      <c r="N306" s="198">
        <f t="shared" si="8"/>
        <v>136</v>
      </c>
      <c r="O306" s="198"/>
      <c r="P306" s="198"/>
      <c r="Q306" s="198">
        <v>269</v>
      </c>
      <c r="R306" s="198"/>
      <c r="S306" s="198"/>
      <c r="T306" s="198"/>
      <c r="U306" s="449">
        <v>120</v>
      </c>
      <c r="V306" s="449"/>
      <c r="W306" s="449"/>
      <c r="X306" s="449">
        <v>149</v>
      </c>
      <c r="Y306" s="449"/>
      <c r="Z306" s="449"/>
      <c r="AA306" s="198">
        <v>415</v>
      </c>
      <c r="AB306" s="198"/>
      <c r="AC306" s="198"/>
      <c r="AD306" s="198"/>
    </row>
    <row r="307" spans="1:30" ht="12" customHeight="1">
      <c r="A307" s="45"/>
      <c r="B307" s="192" t="s">
        <v>96</v>
      </c>
      <c r="C307" s="192"/>
      <c r="D307" s="192"/>
      <c r="E307" s="192"/>
      <c r="F307" s="43"/>
      <c r="G307" s="177">
        <f>G308+G309+G310+G311+G312</f>
        <v>1086</v>
      </c>
      <c r="H307" s="198"/>
      <c r="I307" s="198"/>
      <c r="J307" s="198"/>
      <c r="K307" s="198">
        <f>K308+K309+K310+K311+K312</f>
        <v>452</v>
      </c>
      <c r="L307" s="198"/>
      <c r="M307" s="198"/>
      <c r="N307" s="198">
        <f t="shared" si="8"/>
        <v>634</v>
      </c>
      <c r="O307" s="198"/>
      <c r="P307" s="198"/>
      <c r="Q307" s="198">
        <f>Q308+Q309+Q310+Q311+Q312</f>
        <v>1181</v>
      </c>
      <c r="R307" s="198"/>
      <c r="S307" s="198"/>
      <c r="T307" s="198"/>
      <c r="U307" s="449">
        <f>U308+U309+U310+U311+U312</f>
        <v>483</v>
      </c>
      <c r="V307" s="449"/>
      <c r="W307" s="449"/>
      <c r="X307" s="449">
        <f>X308+X309+X310+X311+X312</f>
        <v>698</v>
      </c>
      <c r="Y307" s="449"/>
      <c r="Z307" s="449"/>
      <c r="AA307" s="198">
        <f>AA308+AA309+AA310+AA311+AA312</f>
        <v>1523</v>
      </c>
      <c r="AB307" s="198"/>
      <c r="AC307" s="198"/>
      <c r="AD307" s="198"/>
    </row>
    <row r="308" spans="1:30" ht="12" customHeight="1">
      <c r="A308" s="45"/>
      <c r="B308" s="192">
        <v>65</v>
      </c>
      <c r="C308" s="192"/>
      <c r="D308" s="192"/>
      <c r="E308" s="192"/>
      <c r="F308" s="43"/>
      <c r="G308" s="177">
        <v>208</v>
      </c>
      <c r="H308" s="198"/>
      <c r="I308" s="198"/>
      <c r="J308" s="198"/>
      <c r="K308" s="198">
        <v>75</v>
      </c>
      <c r="L308" s="198"/>
      <c r="M308" s="198"/>
      <c r="N308" s="198">
        <f t="shared" si="8"/>
        <v>133</v>
      </c>
      <c r="O308" s="198"/>
      <c r="P308" s="198"/>
      <c r="Q308" s="198">
        <v>301</v>
      </c>
      <c r="R308" s="198"/>
      <c r="S308" s="198"/>
      <c r="T308" s="198"/>
      <c r="U308" s="449">
        <v>111</v>
      </c>
      <c r="V308" s="449"/>
      <c r="W308" s="449"/>
      <c r="X308" s="449">
        <v>190</v>
      </c>
      <c r="Y308" s="449"/>
      <c r="Z308" s="449"/>
      <c r="AA308" s="198">
        <v>363</v>
      </c>
      <c r="AB308" s="198"/>
      <c r="AC308" s="198"/>
      <c r="AD308" s="198"/>
    </row>
    <row r="309" spans="1:30" ht="12" customHeight="1">
      <c r="A309" s="45"/>
      <c r="B309" s="192">
        <v>66</v>
      </c>
      <c r="C309" s="192"/>
      <c r="D309" s="192"/>
      <c r="E309" s="192"/>
      <c r="F309" s="43"/>
      <c r="G309" s="177">
        <v>245</v>
      </c>
      <c r="H309" s="198"/>
      <c r="I309" s="198"/>
      <c r="J309" s="198"/>
      <c r="K309" s="198">
        <v>120</v>
      </c>
      <c r="L309" s="198"/>
      <c r="M309" s="198"/>
      <c r="N309" s="198">
        <f t="shared" si="8"/>
        <v>125</v>
      </c>
      <c r="O309" s="198"/>
      <c r="P309" s="198"/>
      <c r="Q309" s="198">
        <v>212</v>
      </c>
      <c r="R309" s="198"/>
      <c r="S309" s="198"/>
      <c r="T309" s="198"/>
      <c r="U309" s="449">
        <v>92</v>
      </c>
      <c r="V309" s="449"/>
      <c r="W309" s="449"/>
      <c r="X309" s="449">
        <v>120</v>
      </c>
      <c r="Y309" s="449"/>
      <c r="Z309" s="449"/>
      <c r="AA309" s="198">
        <v>311</v>
      </c>
      <c r="AB309" s="198"/>
      <c r="AC309" s="198"/>
      <c r="AD309" s="198"/>
    </row>
    <row r="310" spans="1:30" ht="12" customHeight="1">
      <c r="A310" s="45"/>
      <c r="B310" s="192">
        <v>67</v>
      </c>
      <c r="C310" s="192"/>
      <c r="D310" s="192"/>
      <c r="E310" s="192"/>
      <c r="F310" s="43"/>
      <c r="G310" s="177">
        <v>206</v>
      </c>
      <c r="H310" s="198"/>
      <c r="I310" s="198"/>
      <c r="J310" s="198"/>
      <c r="K310" s="198">
        <v>84</v>
      </c>
      <c r="L310" s="198"/>
      <c r="M310" s="198"/>
      <c r="N310" s="198">
        <f t="shared" si="8"/>
        <v>122</v>
      </c>
      <c r="O310" s="198"/>
      <c r="P310" s="198"/>
      <c r="Q310" s="198">
        <v>211</v>
      </c>
      <c r="R310" s="198"/>
      <c r="S310" s="198"/>
      <c r="T310" s="198"/>
      <c r="U310" s="449">
        <v>92</v>
      </c>
      <c r="V310" s="449"/>
      <c r="W310" s="449"/>
      <c r="X310" s="449">
        <v>119</v>
      </c>
      <c r="Y310" s="449"/>
      <c r="Z310" s="449"/>
      <c r="AA310" s="198">
        <v>301</v>
      </c>
      <c r="AB310" s="198"/>
      <c r="AC310" s="198"/>
      <c r="AD310" s="198"/>
    </row>
    <row r="311" spans="1:30" ht="12" customHeight="1">
      <c r="A311" s="45"/>
      <c r="B311" s="192">
        <v>68</v>
      </c>
      <c r="C311" s="192"/>
      <c r="D311" s="192"/>
      <c r="E311" s="192"/>
      <c r="F311" s="43"/>
      <c r="G311" s="177">
        <v>211</v>
      </c>
      <c r="H311" s="198"/>
      <c r="I311" s="198"/>
      <c r="J311" s="198"/>
      <c r="K311" s="198">
        <v>80</v>
      </c>
      <c r="L311" s="198"/>
      <c r="M311" s="198"/>
      <c r="N311" s="198">
        <f t="shared" si="8"/>
        <v>131</v>
      </c>
      <c r="O311" s="198"/>
      <c r="P311" s="198"/>
      <c r="Q311" s="198">
        <v>224</v>
      </c>
      <c r="R311" s="198"/>
      <c r="S311" s="198"/>
      <c r="T311" s="198"/>
      <c r="U311" s="449">
        <v>90</v>
      </c>
      <c r="V311" s="449"/>
      <c r="W311" s="449"/>
      <c r="X311" s="449">
        <v>134</v>
      </c>
      <c r="Y311" s="449"/>
      <c r="Z311" s="449"/>
      <c r="AA311" s="198">
        <v>278</v>
      </c>
      <c r="AB311" s="198"/>
      <c r="AC311" s="198"/>
      <c r="AD311" s="198"/>
    </row>
    <row r="312" spans="1:30" ht="12" customHeight="1">
      <c r="A312" s="45"/>
      <c r="B312" s="192">
        <v>69</v>
      </c>
      <c r="C312" s="192"/>
      <c r="D312" s="192"/>
      <c r="E312" s="192"/>
      <c r="F312" s="43"/>
      <c r="G312" s="177">
        <v>216</v>
      </c>
      <c r="H312" s="198"/>
      <c r="I312" s="198"/>
      <c r="J312" s="198"/>
      <c r="K312" s="198">
        <v>93</v>
      </c>
      <c r="L312" s="198"/>
      <c r="M312" s="198"/>
      <c r="N312" s="198">
        <f t="shared" si="8"/>
        <v>123</v>
      </c>
      <c r="O312" s="198"/>
      <c r="P312" s="198"/>
      <c r="Q312" s="198">
        <v>233</v>
      </c>
      <c r="R312" s="198"/>
      <c r="S312" s="198"/>
      <c r="T312" s="198"/>
      <c r="U312" s="449">
        <v>98</v>
      </c>
      <c r="V312" s="449"/>
      <c r="W312" s="449"/>
      <c r="X312" s="449">
        <v>135</v>
      </c>
      <c r="Y312" s="449"/>
      <c r="Z312" s="449"/>
      <c r="AA312" s="198">
        <v>270</v>
      </c>
      <c r="AB312" s="198"/>
      <c r="AC312" s="198"/>
      <c r="AD312" s="198"/>
    </row>
    <row r="313" spans="1:30" ht="12" customHeight="1">
      <c r="A313" s="45"/>
      <c r="B313" s="192" t="s">
        <v>97</v>
      </c>
      <c r="C313" s="192"/>
      <c r="D313" s="192"/>
      <c r="E313" s="192"/>
      <c r="F313" s="43"/>
      <c r="G313" s="177">
        <f>G314+G315+G316+G317+G318</f>
        <v>803</v>
      </c>
      <c r="H313" s="198"/>
      <c r="I313" s="198"/>
      <c r="J313" s="198"/>
      <c r="K313" s="198">
        <f>K314+K315+K316+K317+K318</f>
        <v>344</v>
      </c>
      <c r="L313" s="198"/>
      <c r="M313" s="198"/>
      <c r="N313" s="198">
        <f t="shared" si="8"/>
        <v>459</v>
      </c>
      <c r="O313" s="198"/>
      <c r="P313" s="198"/>
      <c r="Q313" s="198">
        <f>Q314+Q315+Q316+Q317+Q318</f>
        <v>1090</v>
      </c>
      <c r="R313" s="198"/>
      <c r="S313" s="198"/>
      <c r="T313" s="198"/>
      <c r="U313" s="449">
        <f>U314+U315+U316+U317+U318</f>
        <v>442</v>
      </c>
      <c r="V313" s="449"/>
      <c r="W313" s="449"/>
      <c r="X313" s="449">
        <f>X314+X315+X316+X317+X318</f>
        <v>648</v>
      </c>
      <c r="Y313" s="449"/>
      <c r="Z313" s="449"/>
      <c r="AA313" s="198">
        <f>AA314+AA315+AA316+AA317+AA318</f>
        <v>1151</v>
      </c>
      <c r="AB313" s="198"/>
      <c r="AC313" s="198"/>
      <c r="AD313" s="198"/>
    </row>
    <row r="314" spans="1:30" ht="12" customHeight="1">
      <c r="A314" s="45"/>
      <c r="B314" s="192">
        <v>70</v>
      </c>
      <c r="C314" s="192"/>
      <c r="D314" s="192"/>
      <c r="E314" s="192"/>
      <c r="F314" s="43"/>
      <c r="G314" s="177">
        <v>196</v>
      </c>
      <c r="H314" s="198"/>
      <c r="I314" s="198"/>
      <c r="J314" s="198"/>
      <c r="K314" s="198">
        <v>80</v>
      </c>
      <c r="L314" s="198"/>
      <c r="M314" s="198"/>
      <c r="N314" s="198">
        <f t="shared" si="8"/>
        <v>116</v>
      </c>
      <c r="O314" s="198"/>
      <c r="P314" s="198"/>
      <c r="Q314" s="198">
        <v>212</v>
      </c>
      <c r="R314" s="198"/>
      <c r="S314" s="198"/>
      <c r="T314" s="198"/>
      <c r="U314" s="449">
        <v>87</v>
      </c>
      <c r="V314" s="449"/>
      <c r="W314" s="449"/>
      <c r="X314" s="449">
        <v>125</v>
      </c>
      <c r="Y314" s="449"/>
      <c r="Z314" s="449"/>
      <c r="AA314" s="198">
        <v>298</v>
      </c>
      <c r="AB314" s="198"/>
      <c r="AC314" s="198"/>
      <c r="AD314" s="198"/>
    </row>
    <row r="315" spans="1:30" ht="12" customHeight="1">
      <c r="A315" s="45"/>
      <c r="B315" s="192">
        <v>71</v>
      </c>
      <c r="C315" s="192"/>
      <c r="D315" s="192"/>
      <c r="E315" s="192"/>
      <c r="F315" s="43"/>
      <c r="G315" s="177">
        <v>170</v>
      </c>
      <c r="H315" s="198"/>
      <c r="I315" s="198"/>
      <c r="J315" s="198"/>
      <c r="K315" s="198">
        <v>85</v>
      </c>
      <c r="L315" s="198"/>
      <c r="M315" s="198"/>
      <c r="N315" s="198">
        <f t="shared" si="8"/>
        <v>85</v>
      </c>
      <c r="O315" s="198"/>
      <c r="P315" s="198"/>
      <c r="Q315" s="198">
        <v>242</v>
      </c>
      <c r="R315" s="198"/>
      <c r="S315" s="198"/>
      <c r="T315" s="198"/>
      <c r="U315" s="449">
        <v>107</v>
      </c>
      <c r="V315" s="449"/>
      <c r="W315" s="449"/>
      <c r="X315" s="449">
        <v>135</v>
      </c>
      <c r="Y315" s="449"/>
      <c r="Z315" s="449"/>
      <c r="AA315" s="198">
        <v>204</v>
      </c>
      <c r="AB315" s="198"/>
      <c r="AC315" s="198"/>
      <c r="AD315" s="198"/>
    </row>
    <row r="316" spans="1:30" ht="12" customHeight="1">
      <c r="A316" s="45"/>
      <c r="B316" s="192">
        <v>72</v>
      </c>
      <c r="C316" s="192"/>
      <c r="D316" s="192"/>
      <c r="E316" s="192"/>
      <c r="F316" s="43"/>
      <c r="G316" s="177">
        <v>161</v>
      </c>
      <c r="H316" s="198"/>
      <c r="I316" s="198"/>
      <c r="J316" s="198"/>
      <c r="K316" s="198">
        <v>72</v>
      </c>
      <c r="L316" s="198"/>
      <c r="M316" s="198"/>
      <c r="N316" s="198">
        <f t="shared" si="8"/>
        <v>89</v>
      </c>
      <c r="O316" s="198"/>
      <c r="P316" s="198"/>
      <c r="Q316" s="198">
        <v>207</v>
      </c>
      <c r="R316" s="198"/>
      <c r="S316" s="198"/>
      <c r="T316" s="198"/>
      <c r="U316" s="449">
        <v>83</v>
      </c>
      <c r="V316" s="449"/>
      <c r="W316" s="449"/>
      <c r="X316" s="449">
        <v>124</v>
      </c>
      <c r="Y316" s="449"/>
      <c r="Z316" s="449"/>
      <c r="AA316" s="198">
        <v>208</v>
      </c>
      <c r="AB316" s="198"/>
      <c r="AC316" s="198"/>
      <c r="AD316" s="198"/>
    </row>
    <row r="317" spans="1:30" ht="12" customHeight="1">
      <c r="A317" s="45"/>
      <c r="B317" s="192">
        <v>73</v>
      </c>
      <c r="C317" s="192"/>
      <c r="D317" s="192"/>
      <c r="E317" s="192"/>
      <c r="F317" s="43"/>
      <c r="G317" s="177">
        <v>146</v>
      </c>
      <c r="H317" s="198"/>
      <c r="I317" s="198"/>
      <c r="J317" s="198"/>
      <c r="K317" s="198">
        <v>54</v>
      </c>
      <c r="L317" s="198"/>
      <c r="M317" s="198"/>
      <c r="N317" s="198">
        <f t="shared" si="8"/>
        <v>92</v>
      </c>
      <c r="O317" s="198"/>
      <c r="P317" s="198"/>
      <c r="Q317" s="198">
        <v>214</v>
      </c>
      <c r="R317" s="198"/>
      <c r="S317" s="198"/>
      <c r="T317" s="198"/>
      <c r="U317" s="449">
        <v>76</v>
      </c>
      <c r="V317" s="449"/>
      <c r="W317" s="449"/>
      <c r="X317" s="449">
        <v>138</v>
      </c>
      <c r="Y317" s="449"/>
      <c r="Z317" s="449"/>
      <c r="AA317" s="198">
        <v>221</v>
      </c>
      <c r="AB317" s="198"/>
      <c r="AC317" s="198"/>
      <c r="AD317" s="198"/>
    </row>
    <row r="318" spans="1:30" ht="12" customHeight="1">
      <c r="A318" s="45"/>
      <c r="B318" s="192">
        <v>74</v>
      </c>
      <c r="C318" s="192"/>
      <c r="D318" s="192"/>
      <c r="E318" s="192"/>
      <c r="F318" s="43"/>
      <c r="G318" s="177">
        <v>130</v>
      </c>
      <c r="H318" s="198"/>
      <c r="I318" s="198"/>
      <c r="J318" s="198"/>
      <c r="K318" s="198">
        <v>53</v>
      </c>
      <c r="L318" s="198"/>
      <c r="M318" s="198"/>
      <c r="N318" s="198">
        <f t="shared" si="8"/>
        <v>77</v>
      </c>
      <c r="O318" s="198"/>
      <c r="P318" s="198"/>
      <c r="Q318" s="198">
        <v>215</v>
      </c>
      <c r="R318" s="198"/>
      <c r="S318" s="198"/>
      <c r="T318" s="198"/>
      <c r="U318" s="449">
        <v>89</v>
      </c>
      <c r="V318" s="449"/>
      <c r="W318" s="449"/>
      <c r="X318" s="449">
        <v>126</v>
      </c>
      <c r="Y318" s="449"/>
      <c r="Z318" s="449"/>
      <c r="AA318" s="198">
        <v>220</v>
      </c>
      <c r="AB318" s="198"/>
      <c r="AC318" s="198"/>
      <c r="AD318" s="198"/>
    </row>
    <row r="319" spans="1:30" ht="12" customHeight="1">
      <c r="A319" s="45"/>
      <c r="B319" s="192" t="s">
        <v>98</v>
      </c>
      <c r="C319" s="192"/>
      <c r="D319" s="192"/>
      <c r="E319" s="192"/>
      <c r="F319" s="43"/>
      <c r="G319" s="177">
        <f>G320+G321+G322+G323+G324</f>
        <v>629</v>
      </c>
      <c r="H319" s="198"/>
      <c r="I319" s="198"/>
      <c r="J319" s="198"/>
      <c r="K319" s="198">
        <f>K320+K321+K322+K323+K324</f>
        <v>269</v>
      </c>
      <c r="L319" s="198"/>
      <c r="M319" s="198"/>
      <c r="N319" s="198">
        <f t="shared" si="8"/>
        <v>360</v>
      </c>
      <c r="O319" s="198"/>
      <c r="P319" s="198"/>
      <c r="Q319" s="198">
        <f>Q320+Q321+Q322+Q323+Q324</f>
        <v>731</v>
      </c>
      <c r="R319" s="198"/>
      <c r="S319" s="198"/>
      <c r="T319" s="198"/>
      <c r="U319" s="449">
        <f>U320+U321+U322+U323+U324</f>
        <v>286</v>
      </c>
      <c r="V319" s="449"/>
      <c r="W319" s="449"/>
      <c r="X319" s="449">
        <f>X320+X321+X322+X323+X324</f>
        <v>445</v>
      </c>
      <c r="Y319" s="449"/>
      <c r="Z319" s="449"/>
      <c r="AA319" s="198">
        <f>AA320+AA321+AA322+AA323+AA324</f>
        <v>974</v>
      </c>
      <c r="AB319" s="198"/>
      <c r="AC319" s="198"/>
      <c r="AD319" s="198"/>
    </row>
    <row r="320" spans="1:30" ht="12" customHeight="1">
      <c r="A320" s="45"/>
      <c r="B320" s="192">
        <v>75</v>
      </c>
      <c r="C320" s="192"/>
      <c r="D320" s="192"/>
      <c r="E320" s="192"/>
      <c r="F320" s="43"/>
      <c r="G320" s="177">
        <v>143</v>
      </c>
      <c r="H320" s="198"/>
      <c r="I320" s="198"/>
      <c r="J320" s="198"/>
      <c r="K320" s="198">
        <v>65</v>
      </c>
      <c r="L320" s="198"/>
      <c r="M320" s="198"/>
      <c r="N320" s="198">
        <f t="shared" si="8"/>
        <v>78</v>
      </c>
      <c r="O320" s="198"/>
      <c r="P320" s="198"/>
      <c r="Q320" s="198">
        <v>194</v>
      </c>
      <c r="R320" s="198"/>
      <c r="S320" s="198"/>
      <c r="T320" s="198"/>
      <c r="U320" s="449">
        <v>75</v>
      </c>
      <c r="V320" s="449"/>
      <c r="W320" s="449"/>
      <c r="X320" s="449">
        <v>119</v>
      </c>
      <c r="Y320" s="449"/>
      <c r="Z320" s="449"/>
      <c r="AA320" s="198">
        <v>206</v>
      </c>
      <c r="AB320" s="198"/>
      <c r="AC320" s="198"/>
      <c r="AD320" s="198"/>
    </row>
    <row r="321" spans="1:30" ht="12" customHeight="1">
      <c r="A321" s="45"/>
      <c r="B321" s="192">
        <v>76</v>
      </c>
      <c r="C321" s="192"/>
      <c r="D321" s="192"/>
      <c r="E321" s="192"/>
      <c r="F321" s="43"/>
      <c r="G321" s="177">
        <v>145</v>
      </c>
      <c r="H321" s="198"/>
      <c r="I321" s="198"/>
      <c r="J321" s="198"/>
      <c r="K321" s="198">
        <v>60</v>
      </c>
      <c r="L321" s="198"/>
      <c r="M321" s="198"/>
      <c r="N321" s="198">
        <f t="shared" si="8"/>
        <v>85</v>
      </c>
      <c r="O321" s="198"/>
      <c r="P321" s="198"/>
      <c r="Q321" s="198">
        <v>145</v>
      </c>
      <c r="R321" s="198"/>
      <c r="S321" s="198"/>
      <c r="T321" s="198"/>
      <c r="U321" s="449">
        <v>65</v>
      </c>
      <c r="V321" s="449"/>
      <c r="W321" s="449"/>
      <c r="X321" s="449">
        <v>80</v>
      </c>
      <c r="Y321" s="449"/>
      <c r="Z321" s="449"/>
      <c r="AA321" s="198">
        <v>211</v>
      </c>
      <c r="AB321" s="198"/>
      <c r="AC321" s="198"/>
      <c r="AD321" s="198"/>
    </row>
    <row r="322" spans="1:30" ht="12" customHeight="1">
      <c r="A322" s="45"/>
      <c r="B322" s="192">
        <v>77</v>
      </c>
      <c r="C322" s="192"/>
      <c r="D322" s="192"/>
      <c r="E322" s="192"/>
      <c r="F322" s="43"/>
      <c r="G322" s="177">
        <v>109</v>
      </c>
      <c r="H322" s="198"/>
      <c r="I322" s="198"/>
      <c r="J322" s="198"/>
      <c r="K322" s="198">
        <v>57</v>
      </c>
      <c r="L322" s="198"/>
      <c r="M322" s="198"/>
      <c r="N322" s="198">
        <f t="shared" si="8"/>
        <v>52</v>
      </c>
      <c r="O322" s="198"/>
      <c r="P322" s="198"/>
      <c r="Q322" s="198">
        <v>135</v>
      </c>
      <c r="R322" s="198"/>
      <c r="S322" s="198"/>
      <c r="T322" s="198"/>
      <c r="U322" s="449">
        <v>54</v>
      </c>
      <c r="V322" s="449"/>
      <c r="W322" s="449"/>
      <c r="X322" s="449">
        <v>81</v>
      </c>
      <c r="Y322" s="449"/>
      <c r="Z322" s="449"/>
      <c r="AA322" s="198">
        <v>198</v>
      </c>
      <c r="AB322" s="198"/>
      <c r="AC322" s="198"/>
      <c r="AD322" s="198"/>
    </row>
    <row r="323" spans="1:30" ht="12" customHeight="1">
      <c r="A323" s="45"/>
      <c r="B323" s="192">
        <v>78</v>
      </c>
      <c r="C323" s="192"/>
      <c r="D323" s="192"/>
      <c r="E323" s="192"/>
      <c r="F323" s="43"/>
      <c r="G323" s="177">
        <v>125</v>
      </c>
      <c r="H323" s="198"/>
      <c r="I323" s="198"/>
      <c r="J323" s="198"/>
      <c r="K323" s="198">
        <v>52</v>
      </c>
      <c r="L323" s="198"/>
      <c r="M323" s="198"/>
      <c r="N323" s="198">
        <f t="shared" si="8"/>
        <v>73</v>
      </c>
      <c r="O323" s="198"/>
      <c r="P323" s="198"/>
      <c r="Q323" s="198">
        <v>151</v>
      </c>
      <c r="R323" s="198"/>
      <c r="S323" s="198"/>
      <c r="T323" s="198"/>
      <c r="U323" s="449">
        <v>52</v>
      </c>
      <c r="V323" s="449"/>
      <c r="W323" s="449"/>
      <c r="X323" s="449">
        <v>99</v>
      </c>
      <c r="Y323" s="449"/>
      <c r="Z323" s="449"/>
      <c r="AA323" s="198">
        <v>196</v>
      </c>
      <c r="AB323" s="198"/>
      <c r="AC323" s="198"/>
      <c r="AD323" s="198"/>
    </row>
    <row r="324" spans="1:30" ht="12" customHeight="1">
      <c r="A324" s="45"/>
      <c r="B324" s="192">
        <v>79</v>
      </c>
      <c r="C324" s="192"/>
      <c r="D324" s="192"/>
      <c r="E324" s="192"/>
      <c r="F324" s="43"/>
      <c r="G324" s="177">
        <v>107</v>
      </c>
      <c r="H324" s="198"/>
      <c r="I324" s="198"/>
      <c r="J324" s="198"/>
      <c r="K324" s="198">
        <v>35</v>
      </c>
      <c r="L324" s="198"/>
      <c r="M324" s="198"/>
      <c r="N324" s="198">
        <f t="shared" si="8"/>
        <v>72</v>
      </c>
      <c r="O324" s="198"/>
      <c r="P324" s="198"/>
      <c r="Q324" s="198">
        <v>106</v>
      </c>
      <c r="R324" s="198"/>
      <c r="S324" s="198"/>
      <c r="T324" s="198"/>
      <c r="U324" s="449">
        <v>40</v>
      </c>
      <c r="V324" s="449"/>
      <c r="W324" s="449"/>
      <c r="X324" s="449">
        <v>66</v>
      </c>
      <c r="Y324" s="449"/>
      <c r="Z324" s="449"/>
      <c r="AA324" s="198">
        <v>163</v>
      </c>
      <c r="AB324" s="198"/>
      <c r="AC324" s="198"/>
      <c r="AD324" s="198"/>
    </row>
    <row r="325" spans="1:30" ht="12" customHeight="1">
      <c r="A325" s="45"/>
      <c r="B325" s="192" t="s">
        <v>99</v>
      </c>
      <c r="C325" s="192"/>
      <c r="D325" s="192"/>
      <c r="E325" s="192"/>
      <c r="F325" s="43"/>
      <c r="G325" s="177">
        <f>G326+G327+G328+G329+G330</f>
        <v>361</v>
      </c>
      <c r="H325" s="198"/>
      <c r="I325" s="198"/>
      <c r="J325" s="198"/>
      <c r="K325" s="198">
        <f>K326+K327+K328+K329+K330</f>
        <v>141</v>
      </c>
      <c r="L325" s="198"/>
      <c r="M325" s="198"/>
      <c r="N325" s="198">
        <f t="shared" si="8"/>
        <v>220</v>
      </c>
      <c r="O325" s="198"/>
      <c r="P325" s="198"/>
      <c r="Q325" s="198">
        <f>Q326+Q327+Q328+Q329+Q330</f>
        <v>472</v>
      </c>
      <c r="R325" s="198"/>
      <c r="S325" s="198"/>
      <c r="T325" s="198"/>
      <c r="U325" s="449">
        <f>U326+U327+U328+U329+U330</f>
        <v>186</v>
      </c>
      <c r="V325" s="449"/>
      <c r="W325" s="449"/>
      <c r="X325" s="449">
        <f>X326+X327+X328+X329+X330</f>
        <v>286</v>
      </c>
      <c r="Y325" s="449"/>
      <c r="Z325" s="449"/>
      <c r="AA325" s="198">
        <f>AA326+AA327+AA328+AA329+AA330</f>
        <v>592</v>
      </c>
      <c r="AB325" s="198"/>
      <c r="AC325" s="198"/>
      <c r="AD325" s="198"/>
    </row>
    <row r="326" spans="1:30" ht="12" customHeight="1">
      <c r="A326" s="45"/>
      <c r="B326" s="192">
        <v>80</v>
      </c>
      <c r="C326" s="192"/>
      <c r="D326" s="192"/>
      <c r="E326" s="192"/>
      <c r="F326" s="43"/>
      <c r="G326" s="177">
        <v>102</v>
      </c>
      <c r="H326" s="198"/>
      <c r="I326" s="198"/>
      <c r="J326" s="198"/>
      <c r="K326" s="198">
        <v>39</v>
      </c>
      <c r="L326" s="198"/>
      <c r="M326" s="198"/>
      <c r="N326" s="198">
        <f t="shared" si="8"/>
        <v>63</v>
      </c>
      <c r="O326" s="198"/>
      <c r="P326" s="198"/>
      <c r="Q326" s="198">
        <v>112</v>
      </c>
      <c r="R326" s="198"/>
      <c r="S326" s="198"/>
      <c r="T326" s="198"/>
      <c r="U326" s="449">
        <v>47</v>
      </c>
      <c r="V326" s="449"/>
      <c r="W326" s="449"/>
      <c r="X326" s="449">
        <v>65</v>
      </c>
      <c r="Y326" s="449"/>
      <c r="Z326" s="449"/>
      <c r="AA326" s="198">
        <v>170</v>
      </c>
      <c r="AB326" s="198"/>
      <c r="AC326" s="198"/>
      <c r="AD326" s="198"/>
    </row>
    <row r="327" spans="1:30" ht="12" customHeight="1">
      <c r="A327" s="45"/>
      <c r="B327" s="192">
        <v>81</v>
      </c>
      <c r="C327" s="192"/>
      <c r="D327" s="192"/>
      <c r="E327" s="192"/>
      <c r="F327" s="43"/>
      <c r="G327" s="177">
        <v>100</v>
      </c>
      <c r="H327" s="198"/>
      <c r="I327" s="198"/>
      <c r="J327" s="198"/>
      <c r="K327" s="198">
        <v>35</v>
      </c>
      <c r="L327" s="198"/>
      <c r="M327" s="198"/>
      <c r="N327" s="198">
        <f t="shared" si="8"/>
        <v>65</v>
      </c>
      <c r="O327" s="198"/>
      <c r="P327" s="198"/>
      <c r="Q327" s="198">
        <v>113</v>
      </c>
      <c r="R327" s="198"/>
      <c r="S327" s="198"/>
      <c r="T327" s="198"/>
      <c r="U327" s="449">
        <v>42</v>
      </c>
      <c r="V327" s="449"/>
      <c r="W327" s="449"/>
      <c r="X327" s="449">
        <v>71</v>
      </c>
      <c r="Y327" s="449"/>
      <c r="Z327" s="449"/>
      <c r="AA327" s="198">
        <v>108</v>
      </c>
      <c r="AB327" s="198"/>
      <c r="AC327" s="198"/>
      <c r="AD327" s="198"/>
    </row>
    <row r="328" spans="1:30" ht="12" customHeight="1">
      <c r="A328" s="45"/>
      <c r="B328" s="192">
        <v>82</v>
      </c>
      <c r="C328" s="192"/>
      <c r="D328" s="192"/>
      <c r="E328" s="192"/>
      <c r="F328" s="43"/>
      <c r="G328" s="177">
        <v>56</v>
      </c>
      <c r="H328" s="198"/>
      <c r="I328" s="198"/>
      <c r="J328" s="198"/>
      <c r="K328" s="198">
        <v>27</v>
      </c>
      <c r="L328" s="198"/>
      <c r="M328" s="198"/>
      <c r="N328" s="198">
        <f t="shared" si="8"/>
        <v>29</v>
      </c>
      <c r="O328" s="198"/>
      <c r="P328" s="198"/>
      <c r="Q328" s="198">
        <v>95</v>
      </c>
      <c r="R328" s="198"/>
      <c r="S328" s="198"/>
      <c r="T328" s="198"/>
      <c r="U328" s="449">
        <v>45</v>
      </c>
      <c r="V328" s="449"/>
      <c r="W328" s="449"/>
      <c r="X328" s="449">
        <v>50</v>
      </c>
      <c r="Y328" s="449"/>
      <c r="Z328" s="449"/>
      <c r="AA328" s="198">
        <v>123</v>
      </c>
      <c r="AB328" s="198"/>
      <c r="AC328" s="198"/>
      <c r="AD328" s="198"/>
    </row>
    <row r="329" spans="1:30" ht="12" customHeight="1">
      <c r="A329" s="45"/>
      <c r="B329" s="192">
        <v>83</v>
      </c>
      <c r="C329" s="192"/>
      <c r="D329" s="192"/>
      <c r="E329" s="192"/>
      <c r="F329" s="43"/>
      <c r="G329" s="177">
        <v>52</v>
      </c>
      <c r="H329" s="198"/>
      <c r="I329" s="198"/>
      <c r="J329" s="198"/>
      <c r="K329" s="198">
        <v>25</v>
      </c>
      <c r="L329" s="198"/>
      <c r="M329" s="198"/>
      <c r="N329" s="198">
        <f t="shared" si="8"/>
        <v>27</v>
      </c>
      <c r="O329" s="198"/>
      <c r="P329" s="198"/>
      <c r="Q329" s="198">
        <v>86</v>
      </c>
      <c r="R329" s="198"/>
      <c r="S329" s="198"/>
      <c r="T329" s="198"/>
      <c r="U329" s="449">
        <v>34</v>
      </c>
      <c r="V329" s="449"/>
      <c r="W329" s="449"/>
      <c r="X329" s="449">
        <v>52</v>
      </c>
      <c r="Y329" s="449"/>
      <c r="Z329" s="449"/>
      <c r="AA329" s="198">
        <v>111</v>
      </c>
      <c r="AB329" s="198"/>
      <c r="AC329" s="198"/>
      <c r="AD329" s="198"/>
    </row>
    <row r="330" spans="1:30" ht="12" customHeight="1">
      <c r="A330" s="45"/>
      <c r="B330" s="192">
        <v>84</v>
      </c>
      <c r="C330" s="192"/>
      <c r="D330" s="192"/>
      <c r="E330" s="192"/>
      <c r="F330" s="43"/>
      <c r="G330" s="177">
        <v>51</v>
      </c>
      <c r="H330" s="198"/>
      <c r="I330" s="198"/>
      <c r="J330" s="198"/>
      <c r="K330" s="198">
        <v>15</v>
      </c>
      <c r="L330" s="198"/>
      <c r="M330" s="198"/>
      <c r="N330" s="198">
        <f t="shared" si="8"/>
        <v>36</v>
      </c>
      <c r="O330" s="198"/>
      <c r="P330" s="198"/>
      <c r="Q330" s="198">
        <v>66</v>
      </c>
      <c r="R330" s="198"/>
      <c r="S330" s="198"/>
      <c r="T330" s="198"/>
      <c r="U330" s="449">
        <v>18</v>
      </c>
      <c r="V330" s="449"/>
      <c r="W330" s="449"/>
      <c r="X330" s="449">
        <v>48</v>
      </c>
      <c r="Y330" s="449"/>
      <c r="Z330" s="449"/>
      <c r="AA330" s="198">
        <v>80</v>
      </c>
      <c r="AB330" s="198"/>
      <c r="AC330" s="198"/>
      <c r="AD330" s="198"/>
    </row>
    <row r="331" spans="1:30" ht="12" customHeight="1">
      <c r="A331" s="45"/>
      <c r="B331" s="192" t="s">
        <v>100</v>
      </c>
      <c r="C331" s="192"/>
      <c r="D331" s="192"/>
      <c r="E331" s="192"/>
      <c r="F331" s="43"/>
      <c r="G331" s="177">
        <f>G332+G333+G334+G335+G336</f>
        <v>145</v>
      </c>
      <c r="H331" s="198"/>
      <c r="I331" s="198"/>
      <c r="J331" s="198"/>
      <c r="K331" s="198">
        <f>K332+K333+K334+K335+K336</f>
        <v>47</v>
      </c>
      <c r="L331" s="198"/>
      <c r="M331" s="198"/>
      <c r="N331" s="198">
        <f t="shared" si="8"/>
        <v>98</v>
      </c>
      <c r="O331" s="198"/>
      <c r="P331" s="198"/>
      <c r="Q331" s="198">
        <f>Q332+Q333+Q334+Q335+Q336</f>
        <v>206</v>
      </c>
      <c r="R331" s="198"/>
      <c r="S331" s="198"/>
      <c r="T331" s="198"/>
      <c r="U331" s="449">
        <f>U332+U333+U334+U335+U336</f>
        <v>65</v>
      </c>
      <c r="V331" s="449"/>
      <c r="W331" s="449"/>
      <c r="X331" s="449">
        <f>X332+X333+X334+X335+X336</f>
        <v>141</v>
      </c>
      <c r="Y331" s="449"/>
      <c r="Z331" s="449"/>
      <c r="AA331" s="198">
        <f>AA332+AA333+AA334+AA335+AA336</f>
        <v>309</v>
      </c>
      <c r="AB331" s="198"/>
      <c r="AC331" s="198"/>
      <c r="AD331" s="198"/>
    </row>
    <row r="332" spans="1:30" ht="12" customHeight="1">
      <c r="A332" s="45"/>
      <c r="B332" s="192">
        <v>85</v>
      </c>
      <c r="C332" s="192"/>
      <c r="D332" s="192"/>
      <c r="E332" s="192"/>
      <c r="F332" s="43"/>
      <c r="G332" s="177">
        <v>41</v>
      </c>
      <c r="H332" s="198"/>
      <c r="I332" s="198"/>
      <c r="J332" s="198"/>
      <c r="K332" s="198">
        <v>14</v>
      </c>
      <c r="L332" s="198"/>
      <c r="M332" s="198"/>
      <c r="N332" s="198">
        <f t="shared" si="8"/>
        <v>27</v>
      </c>
      <c r="O332" s="198"/>
      <c r="P332" s="198"/>
      <c r="Q332" s="198">
        <v>74</v>
      </c>
      <c r="R332" s="198"/>
      <c r="S332" s="198"/>
      <c r="T332" s="198"/>
      <c r="U332" s="449">
        <v>21</v>
      </c>
      <c r="V332" s="449"/>
      <c r="W332" s="449"/>
      <c r="X332" s="449">
        <v>53</v>
      </c>
      <c r="Y332" s="449"/>
      <c r="Z332" s="449"/>
      <c r="AA332" s="198">
        <v>79</v>
      </c>
      <c r="AB332" s="198"/>
      <c r="AC332" s="198"/>
      <c r="AD332" s="198"/>
    </row>
    <row r="333" spans="1:30" ht="12" customHeight="1">
      <c r="A333" s="45"/>
      <c r="B333" s="192">
        <v>86</v>
      </c>
      <c r="C333" s="192"/>
      <c r="D333" s="192"/>
      <c r="E333" s="192"/>
      <c r="F333" s="43"/>
      <c r="G333" s="177">
        <v>44</v>
      </c>
      <c r="H333" s="198"/>
      <c r="I333" s="198"/>
      <c r="J333" s="198"/>
      <c r="K333" s="198">
        <v>13</v>
      </c>
      <c r="L333" s="198"/>
      <c r="M333" s="198"/>
      <c r="N333" s="198">
        <f t="shared" si="8"/>
        <v>31</v>
      </c>
      <c r="O333" s="198"/>
      <c r="P333" s="198"/>
      <c r="Q333" s="198">
        <v>57</v>
      </c>
      <c r="R333" s="198"/>
      <c r="S333" s="198"/>
      <c r="T333" s="198"/>
      <c r="U333" s="449">
        <v>15</v>
      </c>
      <c r="V333" s="449"/>
      <c r="W333" s="449"/>
      <c r="X333" s="449">
        <v>42</v>
      </c>
      <c r="Y333" s="449"/>
      <c r="Z333" s="449"/>
      <c r="AA333" s="198">
        <v>76</v>
      </c>
      <c r="AB333" s="198"/>
      <c r="AC333" s="198"/>
      <c r="AD333" s="198"/>
    </row>
    <row r="334" spans="1:30" ht="12" customHeight="1">
      <c r="A334" s="45"/>
      <c r="B334" s="192">
        <v>87</v>
      </c>
      <c r="C334" s="192"/>
      <c r="D334" s="192"/>
      <c r="E334" s="192"/>
      <c r="F334" s="43"/>
      <c r="G334" s="177">
        <v>28</v>
      </c>
      <c r="H334" s="198"/>
      <c r="I334" s="198"/>
      <c r="J334" s="198"/>
      <c r="K334" s="198">
        <v>9</v>
      </c>
      <c r="L334" s="198"/>
      <c r="M334" s="198"/>
      <c r="N334" s="198">
        <f t="shared" si="8"/>
        <v>19</v>
      </c>
      <c r="O334" s="198"/>
      <c r="P334" s="198"/>
      <c r="Q334" s="198">
        <v>26</v>
      </c>
      <c r="R334" s="198"/>
      <c r="S334" s="198"/>
      <c r="T334" s="198"/>
      <c r="U334" s="449">
        <v>13</v>
      </c>
      <c r="V334" s="449"/>
      <c r="W334" s="449"/>
      <c r="X334" s="449">
        <v>13</v>
      </c>
      <c r="Y334" s="449"/>
      <c r="Z334" s="449"/>
      <c r="AA334" s="198">
        <v>60</v>
      </c>
      <c r="AB334" s="198"/>
      <c r="AC334" s="198"/>
      <c r="AD334" s="198"/>
    </row>
    <row r="335" spans="1:30" ht="12" customHeight="1">
      <c r="A335" s="45"/>
      <c r="B335" s="192">
        <v>88</v>
      </c>
      <c r="C335" s="192"/>
      <c r="D335" s="192"/>
      <c r="E335" s="192"/>
      <c r="F335" s="43"/>
      <c r="G335" s="177">
        <v>20</v>
      </c>
      <c r="H335" s="198"/>
      <c r="I335" s="198"/>
      <c r="J335" s="198"/>
      <c r="K335" s="198">
        <v>7</v>
      </c>
      <c r="L335" s="198"/>
      <c r="M335" s="198"/>
      <c r="N335" s="198">
        <f t="shared" si="8"/>
        <v>13</v>
      </c>
      <c r="O335" s="198"/>
      <c r="P335" s="198"/>
      <c r="Q335" s="198">
        <v>24</v>
      </c>
      <c r="R335" s="198"/>
      <c r="S335" s="198"/>
      <c r="T335" s="198"/>
      <c r="U335" s="449">
        <v>11</v>
      </c>
      <c r="V335" s="449"/>
      <c r="W335" s="449"/>
      <c r="X335" s="449">
        <v>13</v>
      </c>
      <c r="Y335" s="449"/>
      <c r="Z335" s="449"/>
      <c r="AA335" s="198">
        <v>54</v>
      </c>
      <c r="AB335" s="198"/>
      <c r="AC335" s="198"/>
      <c r="AD335" s="198"/>
    </row>
    <row r="336" spans="1:30" ht="12" customHeight="1">
      <c r="A336" s="45"/>
      <c r="B336" s="192">
        <v>89</v>
      </c>
      <c r="C336" s="192"/>
      <c r="D336" s="192"/>
      <c r="E336" s="192"/>
      <c r="F336" s="43"/>
      <c r="G336" s="177">
        <v>12</v>
      </c>
      <c r="H336" s="198"/>
      <c r="I336" s="198"/>
      <c r="J336" s="198"/>
      <c r="K336" s="198">
        <v>4</v>
      </c>
      <c r="L336" s="198"/>
      <c r="M336" s="198"/>
      <c r="N336" s="198">
        <f t="shared" si="8"/>
        <v>8</v>
      </c>
      <c r="O336" s="198"/>
      <c r="P336" s="198"/>
      <c r="Q336" s="198">
        <v>25</v>
      </c>
      <c r="R336" s="198"/>
      <c r="S336" s="198"/>
      <c r="T336" s="198"/>
      <c r="U336" s="449">
        <v>5</v>
      </c>
      <c r="V336" s="449"/>
      <c r="W336" s="449"/>
      <c r="X336" s="449">
        <v>20</v>
      </c>
      <c r="Y336" s="449"/>
      <c r="Z336" s="449"/>
      <c r="AA336" s="198">
        <v>40</v>
      </c>
      <c r="AB336" s="198"/>
      <c r="AC336" s="198"/>
      <c r="AD336" s="198"/>
    </row>
    <row r="337" spans="1:30" ht="12" customHeight="1">
      <c r="A337" s="45"/>
      <c r="B337" s="192" t="s">
        <v>101</v>
      </c>
      <c r="C337" s="192"/>
      <c r="D337" s="192"/>
      <c r="E337" s="192"/>
      <c r="F337" s="43"/>
      <c r="G337" s="177">
        <f>G338+G339+G340+G341+G342</f>
        <v>40</v>
      </c>
      <c r="H337" s="198"/>
      <c r="I337" s="198"/>
      <c r="J337" s="198"/>
      <c r="K337" s="198">
        <v>10</v>
      </c>
      <c r="L337" s="198"/>
      <c r="M337" s="198"/>
      <c r="N337" s="198">
        <v>30</v>
      </c>
      <c r="O337" s="198"/>
      <c r="P337" s="198"/>
      <c r="Q337" s="198">
        <f>Q338+Q339+Q340+Q341+Q342</f>
        <v>59</v>
      </c>
      <c r="R337" s="198"/>
      <c r="S337" s="198"/>
      <c r="T337" s="198"/>
      <c r="U337" s="449">
        <v>11</v>
      </c>
      <c r="V337" s="449"/>
      <c r="W337" s="449"/>
      <c r="X337" s="449">
        <f>X338+X339+X340+X341+X342</f>
        <v>48</v>
      </c>
      <c r="Y337" s="449"/>
      <c r="Z337" s="449"/>
      <c r="AA337" s="198">
        <f>AA338+AA339+AA340+AA341+AA342</f>
        <v>84</v>
      </c>
      <c r="AB337" s="198"/>
      <c r="AC337" s="198"/>
      <c r="AD337" s="198"/>
    </row>
    <row r="338" spans="1:30" ht="12" customHeight="1">
      <c r="A338" s="45"/>
      <c r="B338" s="192">
        <v>90</v>
      </c>
      <c r="C338" s="192"/>
      <c r="D338" s="192"/>
      <c r="E338" s="192"/>
      <c r="F338" s="43"/>
      <c r="G338" s="177">
        <v>15</v>
      </c>
      <c r="H338" s="198"/>
      <c r="I338" s="198"/>
      <c r="J338" s="198"/>
      <c r="K338" s="198">
        <v>4</v>
      </c>
      <c r="L338" s="198"/>
      <c r="M338" s="198"/>
      <c r="N338" s="198">
        <v>11</v>
      </c>
      <c r="O338" s="198"/>
      <c r="P338" s="198"/>
      <c r="Q338" s="198">
        <v>24</v>
      </c>
      <c r="R338" s="198"/>
      <c r="S338" s="198"/>
      <c r="T338" s="198"/>
      <c r="U338" s="449">
        <v>5</v>
      </c>
      <c r="V338" s="449"/>
      <c r="W338" s="449"/>
      <c r="X338" s="449">
        <v>19</v>
      </c>
      <c r="Y338" s="449"/>
      <c r="Z338" s="449"/>
      <c r="AA338" s="198">
        <v>36</v>
      </c>
      <c r="AB338" s="198"/>
      <c r="AC338" s="198"/>
      <c r="AD338" s="198"/>
    </row>
    <row r="339" spans="1:30" ht="12" customHeight="1">
      <c r="A339" s="45"/>
      <c r="B339" s="192">
        <v>91</v>
      </c>
      <c r="C339" s="192"/>
      <c r="D339" s="192"/>
      <c r="E339" s="192"/>
      <c r="F339" s="43"/>
      <c r="G339" s="177">
        <v>11</v>
      </c>
      <c r="H339" s="198"/>
      <c r="I339" s="198"/>
      <c r="J339" s="198"/>
      <c r="K339" s="198">
        <v>2</v>
      </c>
      <c r="L339" s="198"/>
      <c r="M339" s="198"/>
      <c r="N339" s="198">
        <v>9</v>
      </c>
      <c r="O339" s="198"/>
      <c r="P339" s="198"/>
      <c r="Q339" s="198">
        <v>15</v>
      </c>
      <c r="R339" s="198"/>
      <c r="S339" s="198"/>
      <c r="T339" s="198"/>
      <c r="U339" s="449">
        <v>3</v>
      </c>
      <c r="V339" s="449"/>
      <c r="W339" s="449"/>
      <c r="X339" s="449">
        <v>12</v>
      </c>
      <c r="Y339" s="449"/>
      <c r="Z339" s="449"/>
      <c r="AA339" s="198">
        <v>24</v>
      </c>
      <c r="AB339" s="198"/>
      <c r="AC339" s="198"/>
      <c r="AD339" s="198"/>
    </row>
    <row r="340" spans="1:30" ht="12" customHeight="1">
      <c r="A340" s="45"/>
      <c r="B340" s="192">
        <v>92</v>
      </c>
      <c r="C340" s="192"/>
      <c r="D340" s="192"/>
      <c r="E340" s="192"/>
      <c r="F340" s="43"/>
      <c r="G340" s="177">
        <v>8</v>
      </c>
      <c r="H340" s="198"/>
      <c r="I340" s="198"/>
      <c r="J340" s="198"/>
      <c r="K340" s="198">
        <v>3</v>
      </c>
      <c r="L340" s="198"/>
      <c r="M340" s="198"/>
      <c r="N340" s="198">
        <v>5</v>
      </c>
      <c r="O340" s="198"/>
      <c r="P340" s="198"/>
      <c r="Q340" s="198">
        <v>11</v>
      </c>
      <c r="R340" s="198"/>
      <c r="S340" s="198"/>
      <c r="T340" s="198"/>
      <c r="U340" s="449">
        <v>1</v>
      </c>
      <c r="V340" s="449"/>
      <c r="W340" s="449"/>
      <c r="X340" s="449">
        <v>10</v>
      </c>
      <c r="Y340" s="449"/>
      <c r="Z340" s="449"/>
      <c r="AA340" s="198">
        <v>11</v>
      </c>
      <c r="AB340" s="198"/>
      <c r="AC340" s="198"/>
      <c r="AD340" s="198"/>
    </row>
    <row r="341" spans="1:30" ht="12" customHeight="1">
      <c r="A341" s="45"/>
      <c r="B341" s="192">
        <v>93</v>
      </c>
      <c r="C341" s="192"/>
      <c r="D341" s="192"/>
      <c r="E341" s="192"/>
      <c r="F341" s="43"/>
      <c r="G341" s="177">
        <v>5</v>
      </c>
      <c r="H341" s="198"/>
      <c r="I341" s="198"/>
      <c r="J341" s="198"/>
      <c r="K341" s="152" t="s">
        <v>218</v>
      </c>
      <c r="L341" s="152"/>
      <c r="M341" s="152"/>
      <c r="N341" s="198">
        <v>5</v>
      </c>
      <c r="O341" s="198"/>
      <c r="P341" s="198"/>
      <c r="Q341" s="198">
        <v>5</v>
      </c>
      <c r="R341" s="198"/>
      <c r="S341" s="198"/>
      <c r="T341" s="198"/>
      <c r="U341" s="449">
        <v>2</v>
      </c>
      <c r="V341" s="449"/>
      <c r="W341" s="449"/>
      <c r="X341" s="449">
        <v>3</v>
      </c>
      <c r="Y341" s="449"/>
      <c r="Z341" s="449"/>
      <c r="AA341" s="198">
        <v>8</v>
      </c>
      <c r="AB341" s="198"/>
      <c r="AC341" s="198"/>
      <c r="AD341" s="198"/>
    </row>
    <row r="342" spans="1:30" ht="12" customHeight="1">
      <c r="A342" s="45"/>
      <c r="B342" s="192">
        <v>94</v>
      </c>
      <c r="C342" s="192"/>
      <c r="D342" s="192"/>
      <c r="E342" s="192"/>
      <c r="F342" s="43"/>
      <c r="G342" s="177">
        <v>1</v>
      </c>
      <c r="H342" s="198"/>
      <c r="I342" s="198"/>
      <c r="J342" s="198"/>
      <c r="K342" s="198">
        <v>1</v>
      </c>
      <c r="L342" s="198"/>
      <c r="M342" s="198"/>
      <c r="N342" s="152" t="s">
        <v>218</v>
      </c>
      <c r="O342" s="152"/>
      <c r="P342" s="152"/>
      <c r="Q342" s="198">
        <v>4</v>
      </c>
      <c r="R342" s="198"/>
      <c r="S342" s="198"/>
      <c r="T342" s="198"/>
      <c r="U342" s="269" t="s">
        <v>509</v>
      </c>
      <c r="V342" s="269"/>
      <c r="W342" s="269"/>
      <c r="X342" s="449">
        <v>4</v>
      </c>
      <c r="Y342" s="449"/>
      <c r="Z342" s="449"/>
      <c r="AA342" s="198">
        <v>5</v>
      </c>
      <c r="AB342" s="198"/>
      <c r="AC342" s="198"/>
      <c r="AD342" s="198"/>
    </row>
    <row r="343" spans="1:30" ht="12" customHeight="1">
      <c r="A343" s="45"/>
      <c r="B343" s="192" t="s">
        <v>102</v>
      </c>
      <c r="C343" s="192"/>
      <c r="D343" s="192"/>
      <c r="E343" s="192"/>
      <c r="F343" s="43"/>
      <c r="G343" s="177">
        <v>6</v>
      </c>
      <c r="H343" s="198"/>
      <c r="I343" s="198"/>
      <c r="J343" s="198"/>
      <c r="K343" s="198">
        <v>1</v>
      </c>
      <c r="L343" s="198"/>
      <c r="M343" s="198"/>
      <c r="N343" s="198">
        <v>5</v>
      </c>
      <c r="O343" s="198"/>
      <c r="P343" s="198"/>
      <c r="Q343" s="198">
        <v>9</v>
      </c>
      <c r="R343" s="198"/>
      <c r="S343" s="198"/>
      <c r="T343" s="198"/>
      <c r="U343" s="449">
        <v>2</v>
      </c>
      <c r="V343" s="449"/>
      <c r="W343" s="449"/>
      <c r="X343" s="449">
        <v>7</v>
      </c>
      <c r="Y343" s="449"/>
      <c r="Z343" s="449"/>
      <c r="AA343" s="198">
        <f>SUM(AA344:AD348)</f>
        <v>14</v>
      </c>
      <c r="AB343" s="198"/>
      <c r="AC343" s="198"/>
      <c r="AD343" s="198"/>
    </row>
    <row r="344" spans="1:30" ht="12" customHeight="1">
      <c r="A344" s="45"/>
      <c r="B344" s="192">
        <v>95</v>
      </c>
      <c r="C344" s="192"/>
      <c r="D344" s="192"/>
      <c r="E344" s="192"/>
      <c r="F344" s="43"/>
      <c r="G344" s="177">
        <v>3</v>
      </c>
      <c r="H344" s="198"/>
      <c r="I344" s="198"/>
      <c r="J344" s="198"/>
      <c r="K344" s="152" t="s">
        <v>218</v>
      </c>
      <c r="L344" s="152"/>
      <c r="M344" s="152"/>
      <c r="N344" s="198">
        <v>3</v>
      </c>
      <c r="O344" s="198"/>
      <c r="P344" s="198"/>
      <c r="Q344" s="198">
        <v>3</v>
      </c>
      <c r="R344" s="198"/>
      <c r="S344" s="198"/>
      <c r="T344" s="198"/>
      <c r="U344" s="269" t="s">
        <v>509</v>
      </c>
      <c r="V344" s="269"/>
      <c r="W344" s="269"/>
      <c r="X344" s="449">
        <v>3</v>
      </c>
      <c r="Y344" s="449"/>
      <c r="Z344" s="449"/>
      <c r="AA344" s="198">
        <v>4</v>
      </c>
      <c r="AB344" s="198"/>
      <c r="AC344" s="198"/>
      <c r="AD344" s="198"/>
    </row>
    <row r="345" spans="1:30" ht="12" customHeight="1">
      <c r="A345" s="45"/>
      <c r="B345" s="192">
        <v>96</v>
      </c>
      <c r="C345" s="192"/>
      <c r="D345" s="192"/>
      <c r="E345" s="192"/>
      <c r="F345" s="43"/>
      <c r="G345" s="177">
        <v>1</v>
      </c>
      <c r="H345" s="198"/>
      <c r="I345" s="198"/>
      <c r="J345" s="198"/>
      <c r="K345" s="198">
        <v>1</v>
      </c>
      <c r="L345" s="198"/>
      <c r="M345" s="198"/>
      <c r="N345" s="152" t="s">
        <v>218</v>
      </c>
      <c r="O345" s="152"/>
      <c r="P345" s="152"/>
      <c r="Q345" s="198">
        <v>5</v>
      </c>
      <c r="R345" s="198"/>
      <c r="S345" s="198"/>
      <c r="T345" s="198"/>
      <c r="U345" s="449">
        <v>2</v>
      </c>
      <c r="V345" s="449"/>
      <c r="W345" s="449"/>
      <c r="X345" s="449">
        <v>3</v>
      </c>
      <c r="Y345" s="449"/>
      <c r="Z345" s="449"/>
      <c r="AA345" s="198">
        <v>5</v>
      </c>
      <c r="AB345" s="198"/>
      <c r="AC345" s="198"/>
      <c r="AD345" s="198"/>
    </row>
    <row r="346" spans="1:30" ht="12" customHeight="1">
      <c r="A346" s="45"/>
      <c r="B346" s="192">
        <v>97</v>
      </c>
      <c r="C346" s="192"/>
      <c r="D346" s="192"/>
      <c r="E346" s="192"/>
      <c r="F346" s="43"/>
      <c r="G346" s="177">
        <v>2</v>
      </c>
      <c r="H346" s="198"/>
      <c r="I346" s="198"/>
      <c r="J346" s="198"/>
      <c r="K346" s="152" t="s">
        <v>218</v>
      </c>
      <c r="L346" s="152"/>
      <c r="M346" s="152"/>
      <c r="N346" s="198">
        <v>2</v>
      </c>
      <c r="O346" s="198"/>
      <c r="P346" s="198"/>
      <c r="Q346" s="198">
        <v>1</v>
      </c>
      <c r="R346" s="198"/>
      <c r="S346" s="198"/>
      <c r="T346" s="198"/>
      <c r="U346" s="269" t="s">
        <v>509</v>
      </c>
      <c r="V346" s="269"/>
      <c r="W346" s="269"/>
      <c r="X346" s="449">
        <v>1</v>
      </c>
      <c r="Y346" s="449"/>
      <c r="Z346" s="449"/>
      <c r="AA346" s="198">
        <v>1</v>
      </c>
      <c r="AB346" s="198"/>
      <c r="AC346" s="198"/>
      <c r="AD346" s="198"/>
    </row>
    <row r="347" spans="1:30" ht="12" customHeight="1">
      <c r="A347" s="45"/>
      <c r="B347" s="192">
        <v>98</v>
      </c>
      <c r="C347" s="192"/>
      <c r="D347" s="192"/>
      <c r="E347" s="192"/>
      <c r="F347" s="43"/>
      <c r="G347" s="358" t="s">
        <v>508</v>
      </c>
      <c r="H347" s="152"/>
      <c r="I347" s="152"/>
      <c r="J347" s="152"/>
      <c r="K347" s="152" t="s">
        <v>218</v>
      </c>
      <c r="L347" s="152"/>
      <c r="M347" s="152"/>
      <c r="N347" s="152" t="s">
        <v>218</v>
      </c>
      <c r="O347" s="152"/>
      <c r="P347" s="152"/>
      <c r="Q347" s="152" t="s">
        <v>508</v>
      </c>
      <c r="R347" s="152"/>
      <c r="S347" s="152"/>
      <c r="T347" s="152"/>
      <c r="U347" s="269" t="s">
        <v>509</v>
      </c>
      <c r="V347" s="269"/>
      <c r="W347" s="269"/>
      <c r="X347" s="439" t="s">
        <v>509</v>
      </c>
      <c r="Y347" s="439"/>
      <c r="Z347" s="439"/>
      <c r="AA347" s="198">
        <v>3</v>
      </c>
      <c r="AB347" s="198"/>
      <c r="AC347" s="198"/>
      <c r="AD347" s="198"/>
    </row>
    <row r="348" spans="1:30" ht="12" customHeight="1">
      <c r="A348" s="45"/>
      <c r="B348" s="192">
        <v>99</v>
      </c>
      <c r="C348" s="192"/>
      <c r="D348" s="192"/>
      <c r="E348" s="192"/>
      <c r="F348" s="43"/>
      <c r="G348" s="358" t="s">
        <v>508</v>
      </c>
      <c r="H348" s="152"/>
      <c r="I348" s="152"/>
      <c r="J348" s="152"/>
      <c r="K348" s="152" t="s">
        <v>218</v>
      </c>
      <c r="L348" s="152"/>
      <c r="M348" s="152"/>
      <c r="N348" s="152" t="s">
        <v>218</v>
      </c>
      <c r="O348" s="152"/>
      <c r="P348" s="152"/>
      <c r="Q348" s="152" t="s">
        <v>508</v>
      </c>
      <c r="R348" s="152"/>
      <c r="S348" s="152"/>
      <c r="T348" s="152"/>
      <c r="U348" s="269" t="s">
        <v>509</v>
      </c>
      <c r="V348" s="269"/>
      <c r="W348" s="269"/>
      <c r="X348" s="439" t="s">
        <v>509</v>
      </c>
      <c r="Y348" s="439"/>
      <c r="Z348" s="439"/>
      <c r="AA348" s="198">
        <v>1</v>
      </c>
      <c r="AB348" s="198"/>
      <c r="AC348" s="198"/>
      <c r="AD348" s="198"/>
    </row>
    <row r="349" spans="1:30" ht="12" customHeight="1">
      <c r="A349" s="45"/>
      <c r="B349" s="192" t="s">
        <v>103</v>
      </c>
      <c r="C349" s="192"/>
      <c r="D349" s="192"/>
      <c r="E349" s="192"/>
      <c r="F349" s="43"/>
      <c r="G349" s="358" t="s">
        <v>508</v>
      </c>
      <c r="H349" s="152"/>
      <c r="I349" s="152"/>
      <c r="J349" s="152"/>
      <c r="K349" s="152" t="s">
        <v>218</v>
      </c>
      <c r="L349" s="152"/>
      <c r="M349" s="152"/>
      <c r="N349" s="152" t="s">
        <v>218</v>
      </c>
      <c r="O349" s="152"/>
      <c r="P349" s="152"/>
      <c r="Q349" s="198">
        <v>1</v>
      </c>
      <c r="R349" s="198"/>
      <c r="S349" s="198"/>
      <c r="T349" s="198"/>
      <c r="U349" s="439">
        <v>1</v>
      </c>
      <c r="V349" s="439"/>
      <c r="W349" s="439"/>
      <c r="X349" s="439" t="s">
        <v>509</v>
      </c>
      <c r="Y349" s="439"/>
      <c r="Z349" s="439"/>
      <c r="AA349" s="198" t="s">
        <v>167</v>
      </c>
      <c r="AB349" s="198"/>
      <c r="AC349" s="198"/>
      <c r="AD349" s="198"/>
    </row>
    <row r="350" spans="1:30" ht="12" customHeight="1">
      <c r="A350" s="20"/>
      <c r="B350" s="262" t="s">
        <v>119</v>
      </c>
      <c r="C350" s="262"/>
      <c r="D350" s="262"/>
      <c r="E350" s="262"/>
      <c r="F350" s="32"/>
      <c r="G350" s="164">
        <v>2</v>
      </c>
      <c r="H350" s="180"/>
      <c r="I350" s="180"/>
      <c r="J350" s="180"/>
      <c r="K350" s="180">
        <v>1</v>
      </c>
      <c r="L350" s="180"/>
      <c r="M350" s="180"/>
      <c r="N350" s="180">
        <f>G350-K350</f>
        <v>1</v>
      </c>
      <c r="O350" s="180"/>
      <c r="P350" s="180"/>
      <c r="Q350" s="234" t="s">
        <v>613</v>
      </c>
      <c r="R350" s="234"/>
      <c r="S350" s="234"/>
      <c r="T350" s="234"/>
      <c r="U350" s="274" t="s">
        <v>509</v>
      </c>
      <c r="V350" s="274"/>
      <c r="W350" s="274"/>
      <c r="X350" s="438" t="s">
        <v>509</v>
      </c>
      <c r="Y350" s="438"/>
      <c r="Z350" s="438"/>
      <c r="AA350" s="180">
        <v>217</v>
      </c>
      <c r="AB350" s="180"/>
      <c r="AC350" s="180"/>
      <c r="AD350" s="180"/>
    </row>
    <row r="351" spans="1:30" ht="12" customHeight="1">
      <c r="A351" s="42"/>
      <c r="B351" s="192"/>
      <c r="C351" s="192"/>
      <c r="D351" s="192"/>
      <c r="E351" s="192"/>
      <c r="F351" s="42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</row>
    <row r="352" spans="1:24" ht="15.75" customHeight="1">
      <c r="A352" s="4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</row>
    <row r="353" spans="2:30" ht="12" customHeight="1">
      <c r="B353" s="25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AA353" s="141" t="s">
        <v>611</v>
      </c>
      <c r="AB353" s="141"/>
      <c r="AC353" s="141"/>
      <c r="AD353" s="141"/>
    </row>
    <row r="354" spans="1:30" ht="12" customHeight="1">
      <c r="A354" s="454" t="s">
        <v>164</v>
      </c>
      <c r="B354" s="454"/>
      <c r="C354" s="454"/>
      <c r="D354" s="454"/>
      <c r="E354" s="454"/>
      <c r="F354" s="455"/>
      <c r="G354" s="181" t="s">
        <v>478</v>
      </c>
      <c r="H354" s="182"/>
      <c r="I354" s="182"/>
      <c r="J354" s="182"/>
      <c r="K354" s="182"/>
      <c r="L354" s="182"/>
      <c r="M354" s="182"/>
      <c r="N354" s="182"/>
      <c r="O354" s="182"/>
      <c r="P354" s="181" t="s">
        <v>255</v>
      </c>
      <c r="Q354" s="182"/>
      <c r="R354" s="182"/>
      <c r="S354" s="182"/>
      <c r="T354" s="182"/>
      <c r="U354" s="182"/>
      <c r="V354" s="182"/>
      <c r="W354" s="182"/>
      <c r="X354" s="182"/>
      <c r="Y354" s="245" t="s">
        <v>492</v>
      </c>
      <c r="Z354" s="246"/>
      <c r="AA354" s="246"/>
      <c r="AB354" s="246"/>
      <c r="AC354" s="246"/>
      <c r="AD354" s="247"/>
    </row>
    <row r="355" spans="1:30" ht="12" customHeight="1">
      <c r="A355" s="476" t="s">
        <v>479</v>
      </c>
      <c r="B355" s="476"/>
      <c r="C355" s="476"/>
      <c r="D355" s="476" t="s">
        <v>480</v>
      </c>
      <c r="E355" s="476"/>
      <c r="F355" s="476"/>
      <c r="G355" s="181" t="s">
        <v>586</v>
      </c>
      <c r="H355" s="182"/>
      <c r="I355" s="316"/>
      <c r="J355" s="181" t="s">
        <v>359</v>
      </c>
      <c r="K355" s="182"/>
      <c r="L355" s="316"/>
      <c r="M355" s="181" t="s">
        <v>360</v>
      </c>
      <c r="N355" s="182"/>
      <c r="O355" s="316"/>
      <c r="P355" s="181" t="s">
        <v>544</v>
      </c>
      <c r="Q355" s="182"/>
      <c r="R355" s="316"/>
      <c r="S355" s="181" t="s">
        <v>359</v>
      </c>
      <c r="T355" s="182"/>
      <c r="U355" s="316"/>
      <c r="V355" s="181" t="s">
        <v>360</v>
      </c>
      <c r="W355" s="182"/>
      <c r="X355" s="182"/>
      <c r="Y355" s="223" t="s">
        <v>481</v>
      </c>
      <c r="Z355" s="141"/>
      <c r="AA355" s="141"/>
      <c r="AB355" s="141"/>
      <c r="AC355" s="141"/>
      <c r="AD355" s="450"/>
    </row>
    <row r="356" spans="1:30" ht="12" customHeight="1">
      <c r="A356" s="449">
        <f>A357+A358+A359+A360+A361</f>
        <v>1666</v>
      </c>
      <c r="B356" s="449"/>
      <c r="C356" s="449"/>
      <c r="D356" s="449">
        <f>D357+D358+D359+D360+D361</f>
        <v>1475</v>
      </c>
      <c r="E356" s="449"/>
      <c r="F356" s="449"/>
      <c r="G356" s="439">
        <f>G357+G358+G359+G360+G361</f>
        <v>4415</v>
      </c>
      <c r="H356" s="439"/>
      <c r="I356" s="439"/>
      <c r="J356" s="439">
        <f>J357+J358+J359+J360+J361</f>
        <v>2272</v>
      </c>
      <c r="K356" s="439"/>
      <c r="L356" s="439"/>
      <c r="M356" s="439">
        <f aca="true" t="shared" si="9" ref="M356:M409">G356-J356</f>
        <v>2143</v>
      </c>
      <c r="N356" s="439"/>
      <c r="O356" s="439"/>
      <c r="P356" s="439">
        <f>P357+P358+P359+P360+P361</f>
        <v>5348</v>
      </c>
      <c r="Q356" s="439"/>
      <c r="R356" s="439"/>
      <c r="S356" s="439">
        <f>S357+S358+S359+S360+S361</f>
        <v>2518</v>
      </c>
      <c r="T356" s="439"/>
      <c r="U356" s="439"/>
      <c r="V356" s="439">
        <f aca="true" t="shared" si="10" ref="V356:V387">P356-S356</f>
        <v>2830</v>
      </c>
      <c r="W356" s="439"/>
      <c r="X356" s="439"/>
      <c r="Y356" s="23"/>
      <c r="Z356" s="192" t="s">
        <v>612</v>
      </c>
      <c r="AA356" s="192"/>
      <c r="AB356" s="192"/>
      <c r="AC356" s="192"/>
      <c r="AD356" s="55"/>
    </row>
    <row r="357" spans="1:30" ht="12" customHeight="1">
      <c r="A357" s="449">
        <v>380</v>
      </c>
      <c r="B357" s="449"/>
      <c r="C357" s="449"/>
      <c r="D357" s="449">
        <v>351</v>
      </c>
      <c r="E357" s="449"/>
      <c r="F357" s="449"/>
      <c r="G357" s="439">
        <v>750</v>
      </c>
      <c r="H357" s="439"/>
      <c r="I357" s="439"/>
      <c r="J357" s="439">
        <v>383</v>
      </c>
      <c r="K357" s="439"/>
      <c r="L357" s="439"/>
      <c r="M357" s="439">
        <f t="shared" si="9"/>
        <v>367</v>
      </c>
      <c r="N357" s="439"/>
      <c r="O357" s="439"/>
      <c r="P357" s="439">
        <v>992</v>
      </c>
      <c r="Q357" s="439"/>
      <c r="R357" s="439"/>
      <c r="S357" s="439">
        <v>457</v>
      </c>
      <c r="T357" s="439"/>
      <c r="U357" s="439"/>
      <c r="V357" s="439">
        <f t="shared" si="10"/>
        <v>535</v>
      </c>
      <c r="W357" s="439"/>
      <c r="X357" s="439"/>
      <c r="Y357" s="23"/>
      <c r="Z357" s="192">
        <v>50</v>
      </c>
      <c r="AA357" s="192"/>
      <c r="AB357" s="192"/>
      <c r="AC357" s="192"/>
      <c r="AD357" s="55"/>
    </row>
    <row r="358" spans="1:30" ht="12" customHeight="1">
      <c r="A358" s="449">
        <v>298</v>
      </c>
      <c r="B358" s="449"/>
      <c r="C358" s="449"/>
      <c r="D358" s="449">
        <v>274</v>
      </c>
      <c r="E358" s="449"/>
      <c r="F358" s="449"/>
      <c r="G358" s="439">
        <v>962</v>
      </c>
      <c r="H358" s="439"/>
      <c r="I358" s="439"/>
      <c r="J358" s="439">
        <v>501</v>
      </c>
      <c r="K358" s="439"/>
      <c r="L358" s="439"/>
      <c r="M358" s="439">
        <f t="shared" si="9"/>
        <v>461</v>
      </c>
      <c r="N358" s="439"/>
      <c r="O358" s="439"/>
      <c r="P358" s="439">
        <v>1205</v>
      </c>
      <c r="Q358" s="439"/>
      <c r="R358" s="439"/>
      <c r="S358" s="439">
        <v>568</v>
      </c>
      <c r="T358" s="439"/>
      <c r="U358" s="439"/>
      <c r="V358" s="439">
        <f t="shared" si="10"/>
        <v>637</v>
      </c>
      <c r="W358" s="439"/>
      <c r="X358" s="439"/>
      <c r="Y358" s="23"/>
      <c r="Z358" s="192">
        <v>51</v>
      </c>
      <c r="AA358" s="192"/>
      <c r="AB358" s="192"/>
      <c r="AC358" s="192"/>
      <c r="AD358" s="55"/>
    </row>
    <row r="359" spans="1:30" ht="12" customHeight="1">
      <c r="A359" s="449">
        <v>314</v>
      </c>
      <c r="B359" s="449"/>
      <c r="C359" s="449"/>
      <c r="D359" s="449">
        <v>282</v>
      </c>
      <c r="E359" s="449"/>
      <c r="F359" s="449"/>
      <c r="G359" s="439">
        <v>926</v>
      </c>
      <c r="H359" s="439"/>
      <c r="I359" s="439"/>
      <c r="J359" s="439">
        <v>473</v>
      </c>
      <c r="K359" s="439"/>
      <c r="L359" s="439"/>
      <c r="M359" s="439">
        <f t="shared" si="9"/>
        <v>453</v>
      </c>
      <c r="N359" s="439"/>
      <c r="O359" s="439"/>
      <c r="P359" s="439">
        <v>1255</v>
      </c>
      <c r="Q359" s="439"/>
      <c r="R359" s="439"/>
      <c r="S359" s="439">
        <v>577</v>
      </c>
      <c r="T359" s="439"/>
      <c r="U359" s="439"/>
      <c r="V359" s="439">
        <f t="shared" si="10"/>
        <v>678</v>
      </c>
      <c r="W359" s="439"/>
      <c r="X359" s="439"/>
      <c r="Y359" s="23"/>
      <c r="Z359" s="192">
        <v>52</v>
      </c>
      <c r="AA359" s="192"/>
      <c r="AB359" s="192"/>
      <c r="AC359" s="192"/>
      <c r="AD359" s="55"/>
    </row>
    <row r="360" spans="1:30" ht="12" customHeight="1">
      <c r="A360" s="449">
        <v>326</v>
      </c>
      <c r="B360" s="449"/>
      <c r="C360" s="449"/>
      <c r="D360" s="449">
        <v>276</v>
      </c>
      <c r="E360" s="449"/>
      <c r="F360" s="449"/>
      <c r="G360" s="439">
        <v>961</v>
      </c>
      <c r="H360" s="439"/>
      <c r="I360" s="439"/>
      <c r="J360" s="439">
        <v>496</v>
      </c>
      <c r="K360" s="439"/>
      <c r="L360" s="439"/>
      <c r="M360" s="439">
        <f t="shared" si="9"/>
        <v>465</v>
      </c>
      <c r="N360" s="439"/>
      <c r="O360" s="439"/>
      <c r="P360" s="439">
        <v>1171</v>
      </c>
      <c r="Q360" s="439"/>
      <c r="R360" s="439"/>
      <c r="S360" s="439">
        <v>564</v>
      </c>
      <c r="T360" s="439"/>
      <c r="U360" s="439"/>
      <c r="V360" s="439">
        <f t="shared" si="10"/>
        <v>607</v>
      </c>
      <c r="W360" s="439"/>
      <c r="X360" s="439"/>
      <c r="Y360" s="23"/>
      <c r="Z360" s="192">
        <v>53</v>
      </c>
      <c r="AA360" s="192"/>
      <c r="AB360" s="192"/>
      <c r="AC360" s="192"/>
      <c r="AD360" s="55"/>
    </row>
    <row r="361" spans="1:30" ht="12" customHeight="1">
      <c r="A361" s="449">
        <v>348</v>
      </c>
      <c r="B361" s="449"/>
      <c r="C361" s="449"/>
      <c r="D361" s="449">
        <v>292</v>
      </c>
      <c r="E361" s="449"/>
      <c r="F361" s="449"/>
      <c r="G361" s="439">
        <v>816</v>
      </c>
      <c r="H361" s="439"/>
      <c r="I361" s="439"/>
      <c r="J361" s="439">
        <v>419</v>
      </c>
      <c r="K361" s="439"/>
      <c r="L361" s="439"/>
      <c r="M361" s="439">
        <f t="shared" si="9"/>
        <v>397</v>
      </c>
      <c r="N361" s="439"/>
      <c r="O361" s="439"/>
      <c r="P361" s="439">
        <v>725</v>
      </c>
      <c r="Q361" s="439"/>
      <c r="R361" s="439"/>
      <c r="S361" s="439">
        <v>352</v>
      </c>
      <c r="T361" s="439"/>
      <c r="U361" s="439"/>
      <c r="V361" s="439">
        <f t="shared" si="10"/>
        <v>373</v>
      </c>
      <c r="W361" s="439"/>
      <c r="X361" s="439"/>
      <c r="Y361" s="23"/>
      <c r="Z361" s="192">
        <v>54</v>
      </c>
      <c r="AA361" s="192"/>
      <c r="AB361" s="192"/>
      <c r="AC361" s="192"/>
      <c r="AD361" s="55"/>
    </row>
    <row r="362" spans="1:30" ht="12" customHeight="1">
      <c r="A362" s="449">
        <f>A363+A364+A365+A366+A367</f>
        <v>1323</v>
      </c>
      <c r="B362" s="449"/>
      <c r="C362" s="449"/>
      <c r="D362" s="449">
        <f>D363+D364+D365+D366+D367</f>
        <v>1264</v>
      </c>
      <c r="E362" s="449"/>
      <c r="F362" s="449"/>
      <c r="G362" s="439">
        <f>G363+G364+G365+G366+G367</f>
        <v>3194</v>
      </c>
      <c r="H362" s="439"/>
      <c r="I362" s="439"/>
      <c r="J362" s="439">
        <f>J363+J364+J365+J366+J367</f>
        <v>1683</v>
      </c>
      <c r="K362" s="439"/>
      <c r="L362" s="439"/>
      <c r="M362" s="439">
        <f t="shared" si="9"/>
        <v>1511</v>
      </c>
      <c r="N362" s="439"/>
      <c r="O362" s="439"/>
      <c r="P362" s="439">
        <f>P363+P364+P365+P366+P367</f>
        <v>4532</v>
      </c>
      <c r="Q362" s="439"/>
      <c r="R362" s="439"/>
      <c r="S362" s="439">
        <f>S363+S364+S365+S366+S367</f>
        <v>2329</v>
      </c>
      <c r="T362" s="439"/>
      <c r="U362" s="439"/>
      <c r="V362" s="439">
        <f t="shared" si="10"/>
        <v>2203</v>
      </c>
      <c r="W362" s="439"/>
      <c r="X362" s="439"/>
      <c r="Y362" s="23"/>
      <c r="Z362" s="192" t="s">
        <v>285</v>
      </c>
      <c r="AA362" s="192"/>
      <c r="AB362" s="192"/>
      <c r="AC362" s="192"/>
      <c r="AD362" s="55"/>
    </row>
    <row r="363" spans="1:30" ht="12" customHeight="1">
      <c r="A363" s="449">
        <v>275</v>
      </c>
      <c r="B363" s="449"/>
      <c r="C363" s="449"/>
      <c r="D363" s="449">
        <v>276</v>
      </c>
      <c r="E363" s="449"/>
      <c r="F363" s="449"/>
      <c r="G363" s="439">
        <v>752</v>
      </c>
      <c r="H363" s="439"/>
      <c r="I363" s="439"/>
      <c r="J363" s="439">
        <v>392</v>
      </c>
      <c r="K363" s="439"/>
      <c r="L363" s="439"/>
      <c r="M363" s="439">
        <f t="shared" si="9"/>
        <v>360</v>
      </c>
      <c r="N363" s="439"/>
      <c r="O363" s="439"/>
      <c r="P363" s="439">
        <v>780</v>
      </c>
      <c r="Q363" s="439"/>
      <c r="R363" s="439"/>
      <c r="S363" s="439">
        <v>390</v>
      </c>
      <c r="T363" s="439"/>
      <c r="U363" s="439"/>
      <c r="V363" s="439">
        <f t="shared" si="10"/>
        <v>390</v>
      </c>
      <c r="W363" s="439"/>
      <c r="X363" s="439"/>
      <c r="Y363" s="23"/>
      <c r="Z363" s="192">
        <v>55</v>
      </c>
      <c r="AA363" s="192"/>
      <c r="AB363" s="192"/>
      <c r="AC363" s="192"/>
      <c r="AD363" s="55"/>
    </row>
    <row r="364" spans="1:30" ht="12" customHeight="1">
      <c r="A364" s="449">
        <v>266</v>
      </c>
      <c r="B364" s="449"/>
      <c r="C364" s="449"/>
      <c r="D364" s="449">
        <v>278</v>
      </c>
      <c r="E364" s="449"/>
      <c r="F364" s="449"/>
      <c r="G364" s="439">
        <v>585</v>
      </c>
      <c r="H364" s="439"/>
      <c r="I364" s="439"/>
      <c r="J364" s="439">
        <v>306</v>
      </c>
      <c r="K364" s="439"/>
      <c r="L364" s="439"/>
      <c r="M364" s="439">
        <f t="shared" si="9"/>
        <v>279</v>
      </c>
      <c r="N364" s="439"/>
      <c r="O364" s="439"/>
      <c r="P364" s="439">
        <v>985</v>
      </c>
      <c r="Q364" s="439"/>
      <c r="R364" s="439"/>
      <c r="S364" s="439">
        <v>513</v>
      </c>
      <c r="T364" s="439"/>
      <c r="U364" s="439"/>
      <c r="V364" s="439">
        <f t="shared" si="10"/>
        <v>472</v>
      </c>
      <c r="W364" s="439"/>
      <c r="X364" s="439"/>
      <c r="Y364" s="23"/>
      <c r="Z364" s="192">
        <v>56</v>
      </c>
      <c r="AA364" s="192"/>
      <c r="AB364" s="192"/>
      <c r="AC364" s="192"/>
      <c r="AD364" s="55"/>
    </row>
    <row r="365" spans="1:30" ht="12" customHeight="1">
      <c r="A365" s="449">
        <v>277</v>
      </c>
      <c r="B365" s="449"/>
      <c r="C365" s="449"/>
      <c r="D365" s="449">
        <v>258</v>
      </c>
      <c r="E365" s="449"/>
      <c r="F365" s="449"/>
      <c r="G365" s="439">
        <v>610</v>
      </c>
      <c r="H365" s="439"/>
      <c r="I365" s="439"/>
      <c r="J365" s="439">
        <v>317</v>
      </c>
      <c r="K365" s="439"/>
      <c r="L365" s="439"/>
      <c r="M365" s="439">
        <f t="shared" si="9"/>
        <v>293</v>
      </c>
      <c r="N365" s="439"/>
      <c r="O365" s="439"/>
      <c r="P365" s="439">
        <v>941</v>
      </c>
      <c r="Q365" s="439"/>
      <c r="R365" s="439"/>
      <c r="S365" s="439">
        <v>480</v>
      </c>
      <c r="T365" s="439"/>
      <c r="U365" s="439"/>
      <c r="V365" s="439">
        <f t="shared" si="10"/>
        <v>461</v>
      </c>
      <c r="W365" s="439"/>
      <c r="X365" s="439"/>
      <c r="Y365" s="23"/>
      <c r="Z365" s="192">
        <v>57</v>
      </c>
      <c r="AA365" s="192"/>
      <c r="AB365" s="192"/>
      <c r="AC365" s="192"/>
      <c r="AD365" s="55"/>
    </row>
    <row r="366" spans="1:30" ht="12" customHeight="1">
      <c r="A366" s="449">
        <v>246</v>
      </c>
      <c r="B366" s="449"/>
      <c r="C366" s="449"/>
      <c r="D366" s="449">
        <v>231</v>
      </c>
      <c r="E366" s="449"/>
      <c r="F366" s="449"/>
      <c r="G366" s="439">
        <v>610</v>
      </c>
      <c r="H366" s="439"/>
      <c r="I366" s="439"/>
      <c r="J366" s="439">
        <v>326</v>
      </c>
      <c r="K366" s="439"/>
      <c r="L366" s="439"/>
      <c r="M366" s="439">
        <f t="shared" si="9"/>
        <v>284</v>
      </c>
      <c r="N366" s="439"/>
      <c r="O366" s="439"/>
      <c r="P366" s="439">
        <v>982</v>
      </c>
      <c r="Q366" s="439"/>
      <c r="R366" s="439"/>
      <c r="S366" s="439">
        <v>499</v>
      </c>
      <c r="T366" s="439"/>
      <c r="U366" s="439"/>
      <c r="V366" s="439">
        <f t="shared" si="10"/>
        <v>483</v>
      </c>
      <c r="W366" s="439"/>
      <c r="X366" s="439"/>
      <c r="Y366" s="23"/>
      <c r="Z366" s="192">
        <v>58</v>
      </c>
      <c r="AA366" s="192"/>
      <c r="AB366" s="192"/>
      <c r="AC366" s="192"/>
      <c r="AD366" s="55"/>
    </row>
    <row r="367" spans="1:30" ht="12" customHeight="1">
      <c r="A367" s="449">
        <v>259</v>
      </c>
      <c r="B367" s="449"/>
      <c r="C367" s="449"/>
      <c r="D367" s="449">
        <v>221</v>
      </c>
      <c r="E367" s="449"/>
      <c r="F367" s="449"/>
      <c r="G367" s="439">
        <v>637</v>
      </c>
      <c r="H367" s="439"/>
      <c r="I367" s="439"/>
      <c r="J367" s="439">
        <v>342</v>
      </c>
      <c r="K367" s="439"/>
      <c r="L367" s="439"/>
      <c r="M367" s="439">
        <f t="shared" si="9"/>
        <v>295</v>
      </c>
      <c r="N367" s="439"/>
      <c r="O367" s="439"/>
      <c r="P367" s="439">
        <v>844</v>
      </c>
      <c r="Q367" s="439"/>
      <c r="R367" s="439"/>
      <c r="S367" s="439">
        <v>447</v>
      </c>
      <c r="T367" s="439"/>
      <c r="U367" s="439"/>
      <c r="V367" s="439">
        <f t="shared" si="10"/>
        <v>397</v>
      </c>
      <c r="W367" s="439"/>
      <c r="X367" s="439"/>
      <c r="Y367" s="23"/>
      <c r="Z367" s="192">
        <v>59</v>
      </c>
      <c r="AA367" s="192"/>
      <c r="AB367" s="192"/>
      <c r="AC367" s="192"/>
      <c r="AD367" s="55"/>
    </row>
    <row r="368" spans="1:30" ht="12" customHeight="1">
      <c r="A368" s="449">
        <f>A369+A370+A371+A372+A373</f>
        <v>1053</v>
      </c>
      <c r="B368" s="449"/>
      <c r="C368" s="449"/>
      <c r="D368" s="449">
        <f>D369+D370+D371+D372+D373</f>
        <v>999</v>
      </c>
      <c r="E368" s="449"/>
      <c r="F368" s="449"/>
      <c r="G368" s="439">
        <f>G369+G370+G371+G372+G373</f>
        <v>2599</v>
      </c>
      <c r="H368" s="439"/>
      <c r="I368" s="439"/>
      <c r="J368" s="439">
        <f>J369+J370+J371+J372+J373</f>
        <v>1307</v>
      </c>
      <c r="K368" s="439"/>
      <c r="L368" s="439"/>
      <c r="M368" s="439">
        <f t="shared" si="9"/>
        <v>1292</v>
      </c>
      <c r="N368" s="439"/>
      <c r="O368" s="439"/>
      <c r="P368" s="439">
        <f>P369+P370+P371+P372+P373</f>
        <v>3251</v>
      </c>
      <c r="Q368" s="439"/>
      <c r="R368" s="439"/>
      <c r="S368" s="439">
        <f>S369+S370+S371+S372+S373</f>
        <v>1668</v>
      </c>
      <c r="T368" s="439"/>
      <c r="U368" s="439"/>
      <c r="V368" s="439">
        <f t="shared" si="10"/>
        <v>1583</v>
      </c>
      <c r="W368" s="439"/>
      <c r="X368" s="439"/>
      <c r="Y368" s="23"/>
      <c r="Z368" s="192" t="s">
        <v>286</v>
      </c>
      <c r="AA368" s="192"/>
      <c r="AB368" s="192"/>
      <c r="AC368" s="192"/>
      <c r="AD368" s="55"/>
    </row>
    <row r="369" spans="1:30" ht="12" customHeight="1">
      <c r="A369" s="449">
        <v>211</v>
      </c>
      <c r="B369" s="449"/>
      <c r="C369" s="449"/>
      <c r="D369" s="449">
        <v>211</v>
      </c>
      <c r="E369" s="449"/>
      <c r="F369" s="449"/>
      <c r="G369" s="439">
        <v>574</v>
      </c>
      <c r="H369" s="439"/>
      <c r="I369" s="439"/>
      <c r="J369" s="439">
        <v>280</v>
      </c>
      <c r="K369" s="439"/>
      <c r="L369" s="439"/>
      <c r="M369" s="439">
        <f t="shared" si="9"/>
        <v>294</v>
      </c>
      <c r="N369" s="439"/>
      <c r="O369" s="439"/>
      <c r="P369" s="439">
        <v>769</v>
      </c>
      <c r="Q369" s="439"/>
      <c r="R369" s="439"/>
      <c r="S369" s="439">
        <v>394</v>
      </c>
      <c r="T369" s="439"/>
      <c r="U369" s="439"/>
      <c r="V369" s="439">
        <f t="shared" si="10"/>
        <v>375</v>
      </c>
      <c r="W369" s="439"/>
      <c r="X369" s="439"/>
      <c r="Y369" s="23"/>
      <c r="Z369" s="192">
        <v>60</v>
      </c>
      <c r="AA369" s="192"/>
      <c r="AB369" s="192"/>
      <c r="AC369" s="192"/>
      <c r="AD369" s="55"/>
    </row>
    <row r="370" spans="1:30" ht="12" customHeight="1">
      <c r="A370" s="449">
        <v>242</v>
      </c>
      <c r="B370" s="449"/>
      <c r="C370" s="449"/>
      <c r="D370" s="449">
        <v>199</v>
      </c>
      <c r="E370" s="449"/>
      <c r="F370" s="449"/>
      <c r="G370" s="439">
        <v>542</v>
      </c>
      <c r="H370" s="439"/>
      <c r="I370" s="439"/>
      <c r="J370" s="439">
        <v>261</v>
      </c>
      <c r="K370" s="439"/>
      <c r="L370" s="439"/>
      <c r="M370" s="439">
        <f t="shared" si="9"/>
        <v>281</v>
      </c>
      <c r="N370" s="439"/>
      <c r="O370" s="439"/>
      <c r="P370" s="439">
        <v>595</v>
      </c>
      <c r="Q370" s="439"/>
      <c r="R370" s="439"/>
      <c r="S370" s="439">
        <v>307</v>
      </c>
      <c r="T370" s="439"/>
      <c r="U370" s="439"/>
      <c r="V370" s="439">
        <f t="shared" si="10"/>
        <v>288</v>
      </c>
      <c r="W370" s="439"/>
      <c r="X370" s="439"/>
      <c r="Y370" s="23"/>
      <c r="Z370" s="192">
        <v>61</v>
      </c>
      <c r="AA370" s="192"/>
      <c r="AB370" s="192"/>
      <c r="AC370" s="192"/>
      <c r="AD370" s="55"/>
    </row>
    <row r="371" spans="1:30" ht="12" customHeight="1">
      <c r="A371" s="449">
        <v>198</v>
      </c>
      <c r="B371" s="449"/>
      <c r="C371" s="449"/>
      <c r="D371" s="449">
        <v>190</v>
      </c>
      <c r="E371" s="449"/>
      <c r="F371" s="449"/>
      <c r="G371" s="439">
        <v>527</v>
      </c>
      <c r="H371" s="439"/>
      <c r="I371" s="439"/>
      <c r="J371" s="439">
        <v>266</v>
      </c>
      <c r="K371" s="439"/>
      <c r="L371" s="439"/>
      <c r="M371" s="439">
        <f t="shared" si="9"/>
        <v>261</v>
      </c>
      <c r="N371" s="439"/>
      <c r="O371" s="439"/>
      <c r="P371" s="439">
        <v>619</v>
      </c>
      <c r="Q371" s="439"/>
      <c r="R371" s="439"/>
      <c r="S371" s="439">
        <v>317</v>
      </c>
      <c r="T371" s="439"/>
      <c r="U371" s="439"/>
      <c r="V371" s="439">
        <f t="shared" si="10"/>
        <v>302</v>
      </c>
      <c r="W371" s="439"/>
      <c r="X371" s="439"/>
      <c r="Y371" s="23"/>
      <c r="Z371" s="192">
        <v>62</v>
      </c>
      <c r="AA371" s="192"/>
      <c r="AB371" s="192"/>
      <c r="AC371" s="192"/>
      <c r="AD371" s="55"/>
    </row>
    <row r="372" spans="1:30" ht="12" customHeight="1">
      <c r="A372" s="449">
        <v>189</v>
      </c>
      <c r="B372" s="449"/>
      <c r="C372" s="449"/>
      <c r="D372" s="449">
        <v>197</v>
      </c>
      <c r="E372" s="449"/>
      <c r="F372" s="449"/>
      <c r="G372" s="439">
        <v>483</v>
      </c>
      <c r="H372" s="439"/>
      <c r="I372" s="439"/>
      <c r="J372" s="439">
        <v>249</v>
      </c>
      <c r="K372" s="439"/>
      <c r="L372" s="439"/>
      <c r="M372" s="439">
        <f t="shared" si="9"/>
        <v>234</v>
      </c>
      <c r="N372" s="439"/>
      <c r="O372" s="439"/>
      <c r="P372" s="439">
        <v>634</v>
      </c>
      <c r="Q372" s="439"/>
      <c r="R372" s="439"/>
      <c r="S372" s="439">
        <v>322</v>
      </c>
      <c r="T372" s="439"/>
      <c r="U372" s="439"/>
      <c r="V372" s="439">
        <f t="shared" si="10"/>
        <v>312</v>
      </c>
      <c r="W372" s="439"/>
      <c r="X372" s="439"/>
      <c r="Y372" s="23"/>
      <c r="Z372" s="192">
        <v>63</v>
      </c>
      <c r="AA372" s="192"/>
      <c r="AB372" s="192"/>
      <c r="AC372" s="192"/>
      <c r="AD372" s="55"/>
    </row>
    <row r="373" spans="1:30" ht="12" customHeight="1">
      <c r="A373" s="449">
        <v>213</v>
      </c>
      <c r="B373" s="449"/>
      <c r="C373" s="449"/>
      <c r="D373" s="449">
        <v>202</v>
      </c>
      <c r="E373" s="449"/>
      <c r="F373" s="449"/>
      <c r="G373" s="439">
        <v>473</v>
      </c>
      <c r="H373" s="439"/>
      <c r="I373" s="439"/>
      <c r="J373" s="439">
        <v>251</v>
      </c>
      <c r="K373" s="439"/>
      <c r="L373" s="439"/>
      <c r="M373" s="439">
        <f t="shared" si="9"/>
        <v>222</v>
      </c>
      <c r="N373" s="439"/>
      <c r="O373" s="439"/>
      <c r="P373" s="439">
        <v>634</v>
      </c>
      <c r="Q373" s="439"/>
      <c r="R373" s="439"/>
      <c r="S373" s="439">
        <v>328</v>
      </c>
      <c r="T373" s="439"/>
      <c r="U373" s="439"/>
      <c r="V373" s="439">
        <f t="shared" si="10"/>
        <v>306</v>
      </c>
      <c r="W373" s="439"/>
      <c r="X373" s="439"/>
      <c r="Y373" s="23"/>
      <c r="Z373" s="192">
        <v>64</v>
      </c>
      <c r="AA373" s="192"/>
      <c r="AB373" s="192"/>
      <c r="AC373" s="192"/>
      <c r="AD373" s="55"/>
    </row>
    <row r="374" spans="1:30" ht="12" customHeight="1">
      <c r="A374" s="449">
        <f>A375+A376+A377+A378+A379</f>
        <v>651</v>
      </c>
      <c r="B374" s="449"/>
      <c r="C374" s="449"/>
      <c r="D374" s="449">
        <f>D375+D376+D377+D378+D379</f>
        <v>872</v>
      </c>
      <c r="E374" s="449"/>
      <c r="F374" s="449"/>
      <c r="G374" s="439">
        <f>G375+G376+G377+G378+G379</f>
        <v>2011</v>
      </c>
      <c r="H374" s="439"/>
      <c r="I374" s="439"/>
      <c r="J374" s="439">
        <f>J375+J376+J377+J378+J379</f>
        <v>1012</v>
      </c>
      <c r="K374" s="439"/>
      <c r="L374" s="439"/>
      <c r="M374" s="439">
        <f t="shared" si="9"/>
        <v>999</v>
      </c>
      <c r="N374" s="439"/>
      <c r="O374" s="439"/>
      <c r="P374" s="439">
        <f>P375+P376+P377+P378+P379</f>
        <v>2601</v>
      </c>
      <c r="Q374" s="439"/>
      <c r="R374" s="439"/>
      <c r="S374" s="439">
        <f>S375+S376+S377+S378+S379</f>
        <v>1294</v>
      </c>
      <c r="T374" s="439"/>
      <c r="U374" s="439"/>
      <c r="V374" s="439">
        <f t="shared" si="10"/>
        <v>1307</v>
      </c>
      <c r="W374" s="439"/>
      <c r="X374" s="439"/>
      <c r="Y374" s="23"/>
      <c r="Z374" s="192" t="s">
        <v>287</v>
      </c>
      <c r="AA374" s="192"/>
      <c r="AB374" s="192"/>
      <c r="AC374" s="192"/>
      <c r="AD374" s="55"/>
    </row>
    <row r="375" spans="1:30" ht="12" customHeight="1">
      <c r="A375" s="449">
        <v>182</v>
      </c>
      <c r="B375" s="449"/>
      <c r="C375" s="449"/>
      <c r="D375" s="449">
        <v>181</v>
      </c>
      <c r="E375" s="449"/>
      <c r="F375" s="449"/>
      <c r="G375" s="439">
        <v>415</v>
      </c>
      <c r="H375" s="439"/>
      <c r="I375" s="439"/>
      <c r="J375" s="439">
        <v>210</v>
      </c>
      <c r="K375" s="439"/>
      <c r="L375" s="439"/>
      <c r="M375" s="439">
        <f t="shared" si="9"/>
        <v>205</v>
      </c>
      <c r="N375" s="439"/>
      <c r="O375" s="439"/>
      <c r="P375" s="439">
        <v>582</v>
      </c>
      <c r="Q375" s="439"/>
      <c r="R375" s="439"/>
      <c r="S375" s="439">
        <v>284</v>
      </c>
      <c r="T375" s="439"/>
      <c r="U375" s="439"/>
      <c r="V375" s="439">
        <f t="shared" si="10"/>
        <v>298</v>
      </c>
      <c r="W375" s="439"/>
      <c r="X375" s="439"/>
      <c r="Y375" s="23"/>
      <c r="Z375" s="192">
        <v>65</v>
      </c>
      <c r="AA375" s="192"/>
      <c r="AB375" s="192"/>
      <c r="AC375" s="192"/>
      <c r="AD375" s="55"/>
    </row>
    <row r="376" spans="1:30" ht="12" customHeight="1">
      <c r="A376" s="449">
        <v>135</v>
      </c>
      <c r="B376" s="449"/>
      <c r="C376" s="449"/>
      <c r="D376" s="449">
        <v>176</v>
      </c>
      <c r="E376" s="449"/>
      <c r="F376" s="449"/>
      <c r="G376" s="439">
        <v>438</v>
      </c>
      <c r="H376" s="439"/>
      <c r="I376" s="439"/>
      <c r="J376" s="439">
        <v>240</v>
      </c>
      <c r="K376" s="439"/>
      <c r="L376" s="439"/>
      <c r="M376" s="439">
        <f t="shared" si="9"/>
        <v>198</v>
      </c>
      <c r="N376" s="439"/>
      <c r="O376" s="439"/>
      <c r="P376" s="439">
        <v>562</v>
      </c>
      <c r="Q376" s="439"/>
      <c r="R376" s="439"/>
      <c r="S376" s="439">
        <v>263</v>
      </c>
      <c r="T376" s="439"/>
      <c r="U376" s="439"/>
      <c r="V376" s="439">
        <f t="shared" si="10"/>
        <v>299</v>
      </c>
      <c r="W376" s="439"/>
      <c r="X376" s="439"/>
      <c r="Y376" s="23"/>
      <c r="Z376" s="192">
        <v>66</v>
      </c>
      <c r="AA376" s="192"/>
      <c r="AB376" s="192"/>
      <c r="AC376" s="192"/>
      <c r="AD376" s="55"/>
    </row>
    <row r="377" spans="1:30" ht="12" customHeight="1">
      <c r="A377" s="449">
        <v>115</v>
      </c>
      <c r="B377" s="449"/>
      <c r="C377" s="449"/>
      <c r="D377" s="449">
        <v>186</v>
      </c>
      <c r="E377" s="449"/>
      <c r="F377" s="449"/>
      <c r="G377" s="439">
        <v>378</v>
      </c>
      <c r="H377" s="439"/>
      <c r="I377" s="439"/>
      <c r="J377" s="439">
        <v>189</v>
      </c>
      <c r="K377" s="439"/>
      <c r="L377" s="439"/>
      <c r="M377" s="439">
        <f t="shared" si="9"/>
        <v>189</v>
      </c>
      <c r="N377" s="439"/>
      <c r="O377" s="439"/>
      <c r="P377" s="439">
        <v>534</v>
      </c>
      <c r="Q377" s="439"/>
      <c r="R377" s="439"/>
      <c r="S377" s="439">
        <v>275</v>
      </c>
      <c r="T377" s="439"/>
      <c r="U377" s="439"/>
      <c r="V377" s="439">
        <f t="shared" si="10"/>
        <v>259</v>
      </c>
      <c r="W377" s="439"/>
      <c r="X377" s="439"/>
      <c r="Y377" s="23"/>
      <c r="Z377" s="192">
        <v>67</v>
      </c>
      <c r="AA377" s="192"/>
      <c r="AB377" s="192"/>
      <c r="AC377" s="192"/>
      <c r="AD377" s="55"/>
    </row>
    <row r="378" spans="1:30" ht="12" customHeight="1">
      <c r="A378" s="449">
        <v>103</v>
      </c>
      <c r="B378" s="449"/>
      <c r="C378" s="449"/>
      <c r="D378" s="449">
        <v>175</v>
      </c>
      <c r="E378" s="449"/>
      <c r="F378" s="449"/>
      <c r="G378" s="439">
        <v>383</v>
      </c>
      <c r="H378" s="439"/>
      <c r="I378" s="439"/>
      <c r="J378" s="439">
        <v>177</v>
      </c>
      <c r="K378" s="439"/>
      <c r="L378" s="439"/>
      <c r="M378" s="439">
        <f t="shared" si="9"/>
        <v>206</v>
      </c>
      <c r="N378" s="439"/>
      <c r="O378" s="439"/>
      <c r="P378" s="439">
        <v>465</v>
      </c>
      <c r="Q378" s="439"/>
      <c r="R378" s="439"/>
      <c r="S378" s="439">
        <v>238</v>
      </c>
      <c r="T378" s="439"/>
      <c r="U378" s="439"/>
      <c r="V378" s="439">
        <f t="shared" si="10"/>
        <v>227</v>
      </c>
      <c r="W378" s="439"/>
      <c r="X378" s="439"/>
      <c r="Y378" s="23"/>
      <c r="Z378" s="192">
        <v>68</v>
      </c>
      <c r="AA378" s="192"/>
      <c r="AB378" s="192"/>
      <c r="AC378" s="192"/>
      <c r="AD378" s="55"/>
    </row>
    <row r="379" spans="1:30" ht="12" customHeight="1">
      <c r="A379" s="449">
        <v>116</v>
      </c>
      <c r="B379" s="449"/>
      <c r="C379" s="449"/>
      <c r="D379" s="449">
        <v>154</v>
      </c>
      <c r="E379" s="449"/>
      <c r="F379" s="449"/>
      <c r="G379" s="439">
        <v>397</v>
      </c>
      <c r="H379" s="439"/>
      <c r="I379" s="439"/>
      <c r="J379" s="439">
        <v>196</v>
      </c>
      <c r="K379" s="439"/>
      <c r="L379" s="439"/>
      <c r="M379" s="439">
        <f t="shared" si="9"/>
        <v>201</v>
      </c>
      <c r="N379" s="439"/>
      <c r="O379" s="439"/>
      <c r="P379" s="439">
        <v>458</v>
      </c>
      <c r="Q379" s="439"/>
      <c r="R379" s="439"/>
      <c r="S379" s="439">
        <v>234</v>
      </c>
      <c r="T379" s="439"/>
      <c r="U379" s="439"/>
      <c r="V379" s="439">
        <f t="shared" si="10"/>
        <v>224</v>
      </c>
      <c r="W379" s="439"/>
      <c r="X379" s="439"/>
      <c r="Y379" s="23"/>
      <c r="Z379" s="192">
        <v>69</v>
      </c>
      <c r="AA379" s="192"/>
      <c r="AB379" s="192"/>
      <c r="AC379" s="192"/>
      <c r="AD379" s="55"/>
    </row>
    <row r="380" spans="1:30" ht="12" customHeight="1">
      <c r="A380" s="449">
        <f>A381+A382+A383+A384+A385</f>
        <v>448</v>
      </c>
      <c r="B380" s="449"/>
      <c r="C380" s="449"/>
      <c r="D380" s="449">
        <f>D381+D382+D383+D384+D385</f>
        <v>703</v>
      </c>
      <c r="E380" s="449"/>
      <c r="F380" s="449"/>
      <c r="G380" s="439">
        <f>G381+G382+G383+G384+G385</f>
        <v>1468</v>
      </c>
      <c r="H380" s="439"/>
      <c r="I380" s="439"/>
      <c r="J380" s="439">
        <f>J381+J382+J383+J384+J385</f>
        <v>574</v>
      </c>
      <c r="K380" s="439"/>
      <c r="L380" s="439"/>
      <c r="M380" s="439">
        <f t="shared" si="9"/>
        <v>894</v>
      </c>
      <c r="N380" s="439"/>
      <c r="O380" s="439"/>
      <c r="P380" s="439">
        <f>P381+P382+P383+P384+P385</f>
        <v>1935</v>
      </c>
      <c r="Q380" s="439"/>
      <c r="R380" s="439"/>
      <c r="S380" s="439">
        <f>S381+S382+S383+S384+S385</f>
        <v>934</v>
      </c>
      <c r="T380" s="439"/>
      <c r="U380" s="439"/>
      <c r="V380" s="439">
        <f t="shared" si="10"/>
        <v>1001</v>
      </c>
      <c r="W380" s="439"/>
      <c r="X380" s="439"/>
      <c r="Y380" s="23"/>
      <c r="Z380" s="192" t="s">
        <v>288</v>
      </c>
      <c r="AA380" s="192"/>
      <c r="AB380" s="192"/>
      <c r="AC380" s="192"/>
      <c r="AD380" s="55"/>
    </row>
    <row r="381" spans="1:30" ht="12" customHeight="1">
      <c r="A381" s="449">
        <v>109</v>
      </c>
      <c r="B381" s="449"/>
      <c r="C381" s="449"/>
      <c r="D381" s="449">
        <v>189</v>
      </c>
      <c r="E381" s="449"/>
      <c r="F381" s="449"/>
      <c r="G381" s="439">
        <v>355</v>
      </c>
      <c r="H381" s="439"/>
      <c r="I381" s="439"/>
      <c r="J381" s="439">
        <v>163</v>
      </c>
      <c r="K381" s="439"/>
      <c r="L381" s="439"/>
      <c r="M381" s="439">
        <f t="shared" si="9"/>
        <v>192</v>
      </c>
      <c r="N381" s="439"/>
      <c r="O381" s="439"/>
      <c r="P381" s="439">
        <v>442</v>
      </c>
      <c r="Q381" s="439"/>
      <c r="R381" s="439"/>
      <c r="S381" s="439">
        <v>219</v>
      </c>
      <c r="T381" s="439"/>
      <c r="U381" s="439"/>
      <c r="V381" s="439">
        <f t="shared" si="10"/>
        <v>223</v>
      </c>
      <c r="W381" s="439"/>
      <c r="X381" s="439"/>
      <c r="Y381" s="23"/>
      <c r="Z381" s="192">
        <v>70</v>
      </c>
      <c r="AA381" s="192"/>
      <c r="AB381" s="192"/>
      <c r="AC381" s="192"/>
      <c r="AD381" s="55"/>
    </row>
    <row r="382" spans="1:30" ht="12" customHeight="1">
      <c r="A382" s="449">
        <v>84</v>
      </c>
      <c r="B382" s="449"/>
      <c r="C382" s="449"/>
      <c r="D382" s="449">
        <v>120</v>
      </c>
      <c r="E382" s="449"/>
      <c r="F382" s="449"/>
      <c r="G382" s="439">
        <v>301</v>
      </c>
      <c r="H382" s="439"/>
      <c r="I382" s="439"/>
      <c r="J382" s="439">
        <v>121</v>
      </c>
      <c r="K382" s="439"/>
      <c r="L382" s="439"/>
      <c r="M382" s="439">
        <f t="shared" si="9"/>
        <v>180</v>
      </c>
      <c r="N382" s="439"/>
      <c r="O382" s="439"/>
      <c r="P382" s="439">
        <v>418</v>
      </c>
      <c r="Q382" s="439"/>
      <c r="R382" s="439"/>
      <c r="S382" s="439">
        <v>221</v>
      </c>
      <c r="T382" s="439"/>
      <c r="U382" s="439"/>
      <c r="V382" s="439">
        <f t="shared" si="10"/>
        <v>197</v>
      </c>
      <c r="W382" s="439"/>
      <c r="X382" s="439"/>
      <c r="Y382" s="23"/>
      <c r="Z382" s="192">
        <v>71</v>
      </c>
      <c r="AA382" s="192"/>
      <c r="AB382" s="192"/>
      <c r="AC382" s="192"/>
      <c r="AD382" s="55"/>
    </row>
    <row r="383" spans="1:30" ht="12" customHeight="1">
      <c r="A383" s="449">
        <v>86</v>
      </c>
      <c r="B383" s="449"/>
      <c r="C383" s="449"/>
      <c r="D383" s="449">
        <v>122</v>
      </c>
      <c r="E383" s="449"/>
      <c r="F383" s="449"/>
      <c r="G383" s="439">
        <v>289</v>
      </c>
      <c r="H383" s="439"/>
      <c r="I383" s="439"/>
      <c r="J383" s="439">
        <v>101</v>
      </c>
      <c r="K383" s="439"/>
      <c r="L383" s="439"/>
      <c r="M383" s="439">
        <f t="shared" si="9"/>
        <v>188</v>
      </c>
      <c r="N383" s="439"/>
      <c r="O383" s="439"/>
      <c r="P383" s="439">
        <v>367</v>
      </c>
      <c r="Q383" s="439"/>
      <c r="R383" s="439"/>
      <c r="S383" s="439">
        <v>177</v>
      </c>
      <c r="T383" s="439"/>
      <c r="U383" s="439"/>
      <c r="V383" s="439">
        <f t="shared" si="10"/>
        <v>190</v>
      </c>
      <c r="W383" s="439"/>
      <c r="X383" s="439"/>
      <c r="Y383" s="23"/>
      <c r="Z383" s="192">
        <v>72</v>
      </c>
      <c r="AA383" s="192"/>
      <c r="AB383" s="192"/>
      <c r="AC383" s="192"/>
      <c r="AD383" s="55"/>
    </row>
    <row r="384" spans="1:30" ht="12" customHeight="1">
      <c r="A384" s="449">
        <v>87</v>
      </c>
      <c r="B384" s="449"/>
      <c r="C384" s="449"/>
      <c r="D384" s="449">
        <v>134</v>
      </c>
      <c r="E384" s="449"/>
      <c r="F384" s="449"/>
      <c r="G384" s="439">
        <v>259</v>
      </c>
      <c r="H384" s="439"/>
      <c r="I384" s="439"/>
      <c r="J384" s="439">
        <v>90</v>
      </c>
      <c r="K384" s="439"/>
      <c r="L384" s="439"/>
      <c r="M384" s="439">
        <f t="shared" si="9"/>
        <v>169</v>
      </c>
      <c r="N384" s="439"/>
      <c r="O384" s="439"/>
      <c r="P384" s="439">
        <v>345</v>
      </c>
      <c r="Q384" s="439"/>
      <c r="R384" s="439"/>
      <c r="S384" s="439">
        <v>156</v>
      </c>
      <c r="T384" s="439"/>
      <c r="U384" s="439"/>
      <c r="V384" s="439">
        <f t="shared" si="10"/>
        <v>189</v>
      </c>
      <c r="W384" s="439"/>
      <c r="X384" s="439"/>
      <c r="Y384" s="23"/>
      <c r="Z384" s="192">
        <v>73</v>
      </c>
      <c r="AA384" s="192"/>
      <c r="AB384" s="192"/>
      <c r="AC384" s="192"/>
      <c r="AD384" s="55"/>
    </row>
    <row r="385" spans="1:30" ht="12" customHeight="1">
      <c r="A385" s="449">
        <v>82</v>
      </c>
      <c r="B385" s="449"/>
      <c r="C385" s="449"/>
      <c r="D385" s="449">
        <v>138</v>
      </c>
      <c r="E385" s="449"/>
      <c r="F385" s="449"/>
      <c r="G385" s="439">
        <v>264</v>
      </c>
      <c r="H385" s="439"/>
      <c r="I385" s="439"/>
      <c r="J385" s="439">
        <v>99</v>
      </c>
      <c r="K385" s="439"/>
      <c r="L385" s="439"/>
      <c r="M385" s="439">
        <f t="shared" si="9"/>
        <v>165</v>
      </c>
      <c r="N385" s="439"/>
      <c r="O385" s="439"/>
      <c r="P385" s="439">
        <v>363</v>
      </c>
      <c r="Q385" s="439"/>
      <c r="R385" s="439"/>
      <c r="S385" s="439">
        <v>161</v>
      </c>
      <c r="T385" s="439"/>
      <c r="U385" s="439"/>
      <c r="V385" s="439">
        <f t="shared" si="10"/>
        <v>202</v>
      </c>
      <c r="W385" s="439"/>
      <c r="X385" s="439"/>
      <c r="Y385" s="23"/>
      <c r="Z385" s="192">
        <v>74</v>
      </c>
      <c r="AA385" s="192"/>
      <c r="AB385" s="192"/>
      <c r="AC385" s="192"/>
      <c r="AD385" s="55"/>
    </row>
    <row r="386" spans="1:30" ht="12" customHeight="1">
      <c r="A386" s="449">
        <f>A387+A388+A389+A390+A391</f>
        <v>386</v>
      </c>
      <c r="B386" s="449"/>
      <c r="C386" s="449"/>
      <c r="D386" s="449">
        <f>D387+D388+D389+D390+D391</f>
        <v>588</v>
      </c>
      <c r="E386" s="449"/>
      <c r="F386" s="449"/>
      <c r="G386" s="439">
        <f>G387+G388+G389+G390+G391</f>
        <v>1027</v>
      </c>
      <c r="H386" s="439"/>
      <c r="I386" s="439"/>
      <c r="J386" s="439">
        <f>J387+J388+J389+J390+J391</f>
        <v>378</v>
      </c>
      <c r="K386" s="439"/>
      <c r="L386" s="439"/>
      <c r="M386" s="439">
        <f t="shared" si="9"/>
        <v>649</v>
      </c>
      <c r="N386" s="439"/>
      <c r="O386" s="439"/>
      <c r="P386" s="439">
        <f>P387+P388+P389+P390+P391</f>
        <v>1367</v>
      </c>
      <c r="Q386" s="439"/>
      <c r="R386" s="439"/>
      <c r="S386" s="439">
        <f>S387+S388+S389+S390+S391</f>
        <v>476</v>
      </c>
      <c r="T386" s="439"/>
      <c r="U386" s="439"/>
      <c r="V386" s="439">
        <f t="shared" si="10"/>
        <v>891</v>
      </c>
      <c r="W386" s="439"/>
      <c r="X386" s="439"/>
      <c r="Y386" s="23"/>
      <c r="Z386" s="192" t="s">
        <v>289</v>
      </c>
      <c r="AA386" s="192"/>
      <c r="AB386" s="192"/>
      <c r="AC386" s="192"/>
      <c r="AD386" s="55"/>
    </row>
    <row r="387" spans="1:30" ht="12" customHeight="1">
      <c r="A387" s="449">
        <v>82</v>
      </c>
      <c r="B387" s="449"/>
      <c r="C387" s="449"/>
      <c r="D387" s="449">
        <v>124</v>
      </c>
      <c r="E387" s="449"/>
      <c r="F387" s="449"/>
      <c r="G387" s="439">
        <v>278</v>
      </c>
      <c r="H387" s="439"/>
      <c r="I387" s="439"/>
      <c r="J387" s="439">
        <v>101</v>
      </c>
      <c r="K387" s="439"/>
      <c r="L387" s="439"/>
      <c r="M387" s="439">
        <f t="shared" si="9"/>
        <v>177</v>
      </c>
      <c r="N387" s="439"/>
      <c r="O387" s="439"/>
      <c r="P387" s="439">
        <v>345</v>
      </c>
      <c r="Q387" s="439"/>
      <c r="R387" s="439"/>
      <c r="S387" s="439">
        <v>143</v>
      </c>
      <c r="T387" s="439"/>
      <c r="U387" s="439"/>
      <c r="V387" s="439">
        <f t="shared" si="10"/>
        <v>202</v>
      </c>
      <c r="W387" s="439"/>
      <c r="X387" s="439"/>
      <c r="Y387" s="23"/>
      <c r="Z387" s="192">
        <v>75</v>
      </c>
      <c r="AA387" s="192"/>
      <c r="AB387" s="192"/>
      <c r="AC387" s="192"/>
      <c r="AD387" s="55"/>
    </row>
    <row r="388" spans="1:30" ht="12" customHeight="1">
      <c r="A388" s="449">
        <v>89</v>
      </c>
      <c r="B388" s="449"/>
      <c r="C388" s="449"/>
      <c r="D388" s="449">
        <v>122</v>
      </c>
      <c r="E388" s="449"/>
      <c r="F388" s="449"/>
      <c r="G388" s="439">
        <v>192</v>
      </c>
      <c r="H388" s="439"/>
      <c r="I388" s="439"/>
      <c r="J388" s="439">
        <v>79</v>
      </c>
      <c r="K388" s="439"/>
      <c r="L388" s="439"/>
      <c r="M388" s="439">
        <f t="shared" si="9"/>
        <v>113</v>
      </c>
      <c r="N388" s="439"/>
      <c r="O388" s="439"/>
      <c r="P388" s="439">
        <v>285</v>
      </c>
      <c r="Q388" s="439"/>
      <c r="R388" s="439"/>
      <c r="S388" s="439">
        <v>102</v>
      </c>
      <c r="T388" s="439"/>
      <c r="U388" s="439"/>
      <c r="V388" s="439">
        <f aca="true" t="shared" si="11" ref="V388:V412">P388-S388</f>
        <v>183</v>
      </c>
      <c r="W388" s="439"/>
      <c r="X388" s="439"/>
      <c r="Y388" s="23"/>
      <c r="Z388" s="192">
        <v>76</v>
      </c>
      <c r="AA388" s="192"/>
      <c r="AB388" s="192"/>
      <c r="AC388" s="192"/>
      <c r="AD388" s="55"/>
    </row>
    <row r="389" spans="1:30" ht="12" customHeight="1">
      <c r="A389" s="449">
        <v>77</v>
      </c>
      <c r="B389" s="449"/>
      <c r="C389" s="449"/>
      <c r="D389" s="449">
        <v>121</v>
      </c>
      <c r="E389" s="449"/>
      <c r="F389" s="449"/>
      <c r="G389" s="439">
        <v>182</v>
      </c>
      <c r="H389" s="439"/>
      <c r="I389" s="439"/>
      <c r="J389" s="439">
        <v>69</v>
      </c>
      <c r="K389" s="439"/>
      <c r="L389" s="439"/>
      <c r="M389" s="439">
        <f t="shared" si="9"/>
        <v>113</v>
      </c>
      <c r="N389" s="439"/>
      <c r="O389" s="439"/>
      <c r="P389" s="439">
        <v>269</v>
      </c>
      <c r="Q389" s="439"/>
      <c r="R389" s="439"/>
      <c r="S389" s="439">
        <v>88</v>
      </c>
      <c r="T389" s="439"/>
      <c r="U389" s="439"/>
      <c r="V389" s="439">
        <f t="shared" si="11"/>
        <v>181</v>
      </c>
      <c r="W389" s="439"/>
      <c r="X389" s="439"/>
      <c r="Y389" s="23"/>
      <c r="Z389" s="192">
        <v>77</v>
      </c>
      <c r="AA389" s="192"/>
      <c r="AB389" s="192"/>
      <c r="AC389" s="192"/>
      <c r="AD389" s="55"/>
    </row>
    <row r="390" spans="1:30" ht="12" customHeight="1">
      <c r="A390" s="449">
        <v>69</v>
      </c>
      <c r="B390" s="449"/>
      <c r="C390" s="449"/>
      <c r="D390" s="449">
        <v>127</v>
      </c>
      <c r="E390" s="449"/>
      <c r="F390" s="449"/>
      <c r="G390" s="439">
        <v>187</v>
      </c>
      <c r="H390" s="439"/>
      <c r="I390" s="439"/>
      <c r="J390" s="439">
        <v>66</v>
      </c>
      <c r="K390" s="439"/>
      <c r="L390" s="439"/>
      <c r="M390" s="439">
        <f t="shared" si="9"/>
        <v>121</v>
      </c>
      <c r="N390" s="439"/>
      <c r="O390" s="439"/>
      <c r="P390" s="439">
        <v>242</v>
      </c>
      <c r="Q390" s="439"/>
      <c r="R390" s="439"/>
      <c r="S390" s="439">
        <v>69</v>
      </c>
      <c r="T390" s="439"/>
      <c r="U390" s="439"/>
      <c r="V390" s="439">
        <f t="shared" si="11"/>
        <v>173</v>
      </c>
      <c r="W390" s="439"/>
      <c r="X390" s="439"/>
      <c r="Y390" s="23"/>
      <c r="Z390" s="192">
        <v>78</v>
      </c>
      <c r="AA390" s="192"/>
      <c r="AB390" s="192"/>
      <c r="AC390" s="192"/>
      <c r="AD390" s="55"/>
    </row>
    <row r="391" spans="1:30" ht="12" customHeight="1">
      <c r="A391" s="449">
        <v>69</v>
      </c>
      <c r="B391" s="449"/>
      <c r="C391" s="449"/>
      <c r="D391" s="449">
        <v>94</v>
      </c>
      <c r="E391" s="449"/>
      <c r="F391" s="449"/>
      <c r="G391" s="439">
        <v>188</v>
      </c>
      <c r="H391" s="439"/>
      <c r="I391" s="439"/>
      <c r="J391" s="439">
        <v>63</v>
      </c>
      <c r="K391" s="439"/>
      <c r="L391" s="439"/>
      <c r="M391" s="439">
        <f t="shared" si="9"/>
        <v>125</v>
      </c>
      <c r="N391" s="439"/>
      <c r="O391" s="439"/>
      <c r="P391" s="439">
        <v>226</v>
      </c>
      <c r="Q391" s="439"/>
      <c r="R391" s="439"/>
      <c r="S391" s="439">
        <v>74</v>
      </c>
      <c r="T391" s="439"/>
      <c r="U391" s="439"/>
      <c r="V391" s="439">
        <f t="shared" si="11"/>
        <v>152</v>
      </c>
      <c r="W391" s="439"/>
      <c r="X391" s="439"/>
      <c r="Y391" s="23"/>
      <c r="Z391" s="192">
        <v>79</v>
      </c>
      <c r="AA391" s="192"/>
      <c r="AB391" s="192"/>
      <c r="AC391" s="192"/>
      <c r="AD391" s="55"/>
    </row>
    <row r="392" spans="1:30" ht="12" customHeight="1">
      <c r="A392" s="449">
        <f>A393+A394+A395+A396+A397</f>
        <v>190</v>
      </c>
      <c r="B392" s="449"/>
      <c r="C392" s="449"/>
      <c r="D392" s="449">
        <f>D393+D394+D395+D396+D397</f>
        <v>402</v>
      </c>
      <c r="E392" s="449"/>
      <c r="F392" s="449"/>
      <c r="G392" s="439">
        <f>G393+G394+G395+G396+G397</f>
        <v>792</v>
      </c>
      <c r="H392" s="439"/>
      <c r="I392" s="439"/>
      <c r="J392" s="439">
        <f>J393+J394+J395+J396+J397</f>
        <v>260</v>
      </c>
      <c r="K392" s="439"/>
      <c r="L392" s="439"/>
      <c r="M392" s="439">
        <f t="shared" si="9"/>
        <v>532</v>
      </c>
      <c r="N392" s="439"/>
      <c r="O392" s="439"/>
      <c r="P392" s="439">
        <f>P393+P394+P395+P396+P397</f>
        <v>921</v>
      </c>
      <c r="Q392" s="439"/>
      <c r="R392" s="439"/>
      <c r="S392" s="439">
        <f>S393+S394+S395+S396+S397</f>
        <v>302</v>
      </c>
      <c r="T392" s="439"/>
      <c r="U392" s="439"/>
      <c r="V392" s="439">
        <f t="shared" si="11"/>
        <v>619</v>
      </c>
      <c r="W392" s="439"/>
      <c r="X392" s="439"/>
      <c r="Y392" s="23"/>
      <c r="Z392" s="192" t="s">
        <v>290</v>
      </c>
      <c r="AA392" s="192"/>
      <c r="AB392" s="192"/>
      <c r="AC392" s="192"/>
      <c r="AD392" s="55"/>
    </row>
    <row r="393" spans="1:30" ht="12" customHeight="1">
      <c r="A393" s="449">
        <v>59</v>
      </c>
      <c r="B393" s="449"/>
      <c r="C393" s="449"/>
      <c r="D393" s="449">
        <v>111</v>
      </c>
      <c r="E393" s="449"/>
      <c r="F393" s="449"/>
      <c r="G393" s="439">
        <v>190</v>
      </c>
      <c r="H393" s="439"/>
      <c r="I393" s="439"/>
      <c r="J393" s="439">
        <v>67</v>
      </c>
      <c r="K393" s="439"/>
      <c r="L393" s="439"/>
      <c r="M393" s="439">
        <f t="shared" si="9"/>
        <v>123</v>
      </c>
      <c r="N393" s="439"/>
      <c r="O393" s="439"/>
      <c r="P393" s="439">
        <v>264</v>
      </c>
      <c r="Q393" s="439"/>
      <c r="R393" s="439"/>
      <c r="S393" s="439">
        <v>87</v>
      </c>
      <c r="T393" s="439"/>
      <c r="U393" s="439"/>
      <c r="V393" s="439">
        <f t="shared" si="11"/>
        <v>177</v>
      </c>
      <c r="W393" s="439"/>
      <c r="X393" s="439"/>
      <c r="Y393" s="23"/>
      <c r="Z393" s="192">
        <v>80</v>
      </c>
      <c r="AA393" s="192"/>
      <c r="AB393" s="192"/>
      <c r="AC393" s="192"/>
      <c r="AD393" s="55"/>
    </row>
    <row r="394" spans="1:30" ht="12" customHeight="1">
      <c r="A394" s="449">
        <v>41</v>
      </c>
      <c r="B394" s="449"/>
      <c r="C394" s="449"/>
      <c r="D394" s="449">
        <v>67</v>
      </c>
      <c r="E394" s="449"/>
      <c r="F394" s="449"/>
      <c r="G394" s="439">
        <v>174</v>
      </c>
      <c r="H394" s="439"/>
      <c r="I394" s="439"/>
      <c r="J394" s="439">
        <v>63</v>
      </c>
      <c r="K394" s="439"/>
      <c r="L394" s="439"/>
      <c r="M394" s="439">
        <f t="shared" si="9"/>
        <v>111</v>
      </c>
      <c r="N394" s="439"/>
      <c r="O394" s="439"/>
      <c r="P394" s="439">
        <v>179</v>
      </c>
      <c r="Q394" s="439"/>
      <c r="R394" s="439"/>
      <c r="S394" s="439">
        <v>63</v>
      </c>
      <c r="T394" s="439"/>
      <c r="U394" s="439"/>
      <c r="V394" s="439">
        <f t="shared" si="11"/>
        <v>116</v>
      </c>
      <c r="W394" s="439"/>
      <c r="X394" s="439"/>
      <c r="Y394" s="23"/>
      <c r="Z394" s="192">
        <v>81</v>
      </c>
      <c r="AA394" s="192"/>
      <c r="AB394" s="192"/>
      <c r="AC394" s="192"/>
      <c r="AD394" s="55"/>
    </row>
    <row r="395" spans="1:30" ht="12" customHeight="1">
      <c r="A395" s="449">
        <v>36</v>
      </c>
      <c r="B395" s="449"/>
      <c r="C395" s="449"/>
      <c r="D395" s="449">
        <v>87</v>
      </c>
      <c r="E395" s="449"/>
      <c r="F395" s="449"/>
      <c r="G395" s="439">
        <v>160</v>
      </c>
      <c r="H395" s="439"/>
      <c r="I395" s="439"/>
      <c r="J395" s="439">
        <v>50</v>
      </c>
      <c r="K395" s="439"/>
      <c r="L395" s="439"/>
      <c r="M395" s="439">
        <f t="shared" si="9"/>
        <v>110</v>
      </c>
      <c r="N395" s="439"/>
      <c r="O395" s="439"/>
      <c r="P395" s="439">
        <v>158</v>
      </c>
      <c r="Q395" s="439"/>
      <c r="R395" s="439"/>
      <c r="S395" s="439">
        <v>59</v>
      </c>
      <c r="T395" s="439"/>
      <c r="U395" s="439"/>
      <c r="V395" s="439">
        <f t="shared" si="11"/>
        <v>99</v>
      </c>
      <c r="W395" s="439"/>
      <c r="X395" s="439"/>
      <c r="Y395" s="23"/>
      <c r="Z395" s="192">
        <v>82</v>
      </c>
      <c r="AA395" s="192"/>
      <c r="AB395" s="192"/>
      <c r="AC395" s="192"/>
      <c r="AD395" s="55"/>
    </row>
    <row r="396" spans="1:30" ht="12" customHeight="1">
      <c r="A396" s="449">
        <v>35</v>
      </c>
      <c r="B396" s="449"/>
      <c r="C396" s="449"/>
      <c r="D396" s="449">
        <v>76</v>
      </c>
      <c r="E396" s="449"/>
      <c r="F396" s="449"/>
      <c r="G396" s="439">
        <v>149</v>
      </c>
      <c r="H396" s="439"/>
      <c r="I396" s="439"/>
      <c r="J396" s="439">
        <v>41</v>
      </c>
      <c r="K396" s="439"/>
      <c r="L396" s="439"/>
      <c r="M396" s="439">
        <f t="shared" si="9"/>
        <v>108</v>
      </c>
      <c r="N396" s="439"/>
      <c r="O396" s="439"/>
      <c r="P396" s="439">
        <v>158</v>
      </c>
      <c r="Q396" s="439"/>
      <c r="R396" s="439"/>
      <c r="S396" s="439">
        <v>52</v>
      </c>
      <c r="T396" s="439"/>
      <c r="U396" s="439"/>
      <c r="V396" s="439">
        <f t="shared" si="11"/>
        <v>106</v>
      </c>
      <c r="W396" s="439"/>
      <c r="X396" s="439"/>
      <c r="Y396" s="23"/>
      <c r="Z396" s="192">
        <v>83</v>
      </c>
      <c r="AA396" s="192"/>
      <c r="AB396" s="192"/>
      <c r="AC396" s="192"/>
      <c r="AD396" s="55"/>
    </row>
    <row r="397" spans="1:30" ht="12" customHeight="1">
      <c r="A397" s="449">
        <v>19</v>
      </c>
      <c r="B397" s="449"/>
      <c r="C397" s="449"/>
      <c r="D397" s="449">
        <v>61</v>
      </c>
      <c r="E397" s="449"/>
      <c r="F397" s="449"/>
      <c r="G397" s="439">
        <v>119</v>
      </c>
      <c r="H397" s="439"/>
      <c r="I397" s="439"/>
      <c r="J397" s="439">
        <v>39</v>
      </c>
      <c r="K397" s="439"/>
      <c r="L397" s="439"/>
      <c r="M397" s="439">
        <f t="shared" si="9"/>
        <v>80</v>
      </c>
      <c r="N397" s="439"/>
      <c r="O397" s="439"/>
      <c r="P397" s="439">
        <v>162</v>
      </c>
      <c r="Q397" s="439"/>
      <c r="R397" s="439"/>
      <c r="S397" s="439">
        <v>41</v>
      </c>
      <c r="T397" s="439"/>
      <c r="U397" s="439"/>
      <c r="V397" s="439">
        <f t="shared" si="11"/>
        <v>121</v>
      </c>
      <c r="W397" s="439"/>
      <c r="X397" s="439"/>
      <c r="Y397" s="23"/>
      <c r="Z397" s="192">
        <v>84</v>
      </c>
      <c r="AA397" s="192"/>
      <c r="AB397" s="192"/>
      <c r="AC397" s="192"/>
      <c r="AD397" s="55"/>
    </row>
    <row r="398" spans="1:30" ht="12" customHeight="1">
      <c r="A398" s="449">
        <f>A399+A400+A401+A402+A403</f>
        <v>82</v>
      </c>
      <c r="B398" s="449"/>
      <c r="C398" s="449"/>
      <c r="D398" s="449">
        <f>D399+D400+D401+D402+D403</f>
        <v>227</v>
      </c>
      <c r="E398" s="449"/>
      <c r="F398" s="449"/>
      <c r="G398" s="439">
        <f>G399+G400+G401+G402+G403</f>
        <v>392</v>
      </c>
      <c r="H398" s="439"/>
      <c r="I398" s="439"/>
      <c r="J398" s="439">
        <f>J399+J400+J401+J402+J403</f>
        <v>97</v>
      </c>
      <c r="K398" s="439"/>
      <c r="L398" s="439"/>
      <c r="M398" s="439">
        <f t="shared" si="9"/>
        <v>295</v>
      </c>
      <c r="N398" s="439"/>
      <c r="O398" s="439"/>
      <c r="P398" s="439">
        <f>P399+P400+P401+P402+P403</f>
        <v>573</v>
      </c>
      <c r="Q398" s="439"/>
      <c r="R398" s="439"/>
      <c r="S398" s="439">
        <f>S399+S400+S401+S402+S403</f>
        <v>159</v>
      </c>
      <c r="T398" s="439"/>
      <c r="U398" s="439"/>
      <c r="V398" s="439">
        <f t="shared" si="11"/>
        <v>414</v>
      </c>
      <c r="W398" s="439"/>
      <c r="X398" s="439"/>
      <c r="Y398" s="23"/>
      <c r="Z398" s="192" t="s">
        <v>374</v>
      </c>
      <c r="AA398" s="192"/>
      <c r="AB398" s="192"/>
      <c r="AC398" s="192"/>
      <c r="AD398" s="55"/>
    </row>
    <row r="399" spans="1:30" ht="12" customHeight="1">
      <c r="A399" s="449">
        <v>17</v>
      </c>
      <c r="B399" s="449"/>
      <c r="C399" s="449"/>
      <c r="D399" s="449">
        <v>62</v>
      </c>
      <c r="E399" s="449"/>
      <c r="F399" s="449"/>
      <c r="G399" s="439">
        <v>110</v>
      </c>
      <c r="H399" s="439"/>
      <c r="I399" s="439"/>
      <c r="J399" s="439">
        <v>25</v>
      </c>
      <c r="K399" s="439"/>
      <c r="L399" s="439"/>
      <c r="M399" s="439">
        <f t="shared" si="9"/>
        <v>85</v>
      </c>
      <c r="N399" s="439"/>
      <c r="O399" s="439"/>
      <c r="P399" s="439">
        <v>157</v>
      </c>
      <c r="Q399" s="439"/>
      <c r="R399" s="439"/>
      <c r="S399" s="439">
        <v>40</v>
      </c>
      <c r="T399" s="439"/>
      <c r="U399" s="439"/>
      <c r="V399" s="439">
        <f t="shared" si="11"/>
        <v>117</v>
      </c>
      <c r="W399" s="439"/>
      <c r="X399" s="439"/>
      <c r="Y399" s="23"/>
      <c r="Z399" s="192">
        <v>85</v>
      </c>
      <c r="AA399" s="192"/>
      <c r="AB399" s="192"/>
      <c r="AC399" s="192"/>
      <c r="AD399" s="55"/>
    </row>
    <row r="400" spans="1:30" ht="12" customHeight="1">
      <c r="A400" s="449">
        <v>26</v>
      </c>
      <c r="B400" s="449"/>
      <c r="C400" s="449"/>
      <c r="D400" s="449">
        <v>50</v>
      </c>
      <c r="E400" s="449"/>
      <c r="F400" s="449"/>
      <c r="G400" s="439">
        <v>77</v>
      </c>
      <c r="H400" s="439"/>
      <c r="I400" s="439"/>
      <c r="J400" s="439">
        <v>24</v>
      </c>
      <c r="K400" s="439"/>
      <c r="L400" s="439"/>
      <c r="M400" s="439">
        <f t="shared" si="9"/>
        <v>53</v>
      </c>
      <c r="N400" s="439"/>
      <c r="O400" s="439"/>
      <c r="P400" s="439">
        <v>144</v>
      </c>
      <c r="Q400" s="439"/>
      <c r="R400" s="439"/>
      <c r="S400" s="439">
        <v>48</v>
      </c>
      <c r="T400" s="439"/>
      <c r="U400" s="439"/>
      <c r="V400" s="439">
        <f t="shared" si="11"/>
        <v>96</v>
      </c>
      <c r="W400" s="439"/>
      <c r="X400" s="439"/>
      <c r="Y400" s="23"/>
      <c r="Z400" s="192">
        <v>86</v>
      </c>
      <c r="AA400" s="192"/>
      <c r="AB400" s="192"/>
      <c r="AC400" s="192"/>
      <c r="AD400" s="55"/>
    </row>
    <row r="401" spans="1:30" ht="12" customHeight="1">
      <c r="A401" s="449">
        <v>24</v>
      </c>
      <c r="B401" s="449"/>
      <c r="C401" s="449"/>
      <c r="D401" s="449">
        <v>36</v>
      </c>
      <c r="E401" s="449"/>
      <c r="F401" s="449"/>
      <c r="G401" s="439">
        <v>93</v>
      </c>
      <c r="H401" s="439"/>
      <c r="I401" s="439"/>
      <c r="J401" s="439">
        <v>26</v>
      </c>
      <c r="K401" s="439"/>
      <c r="L401" s="439"/>
      <c r="M401" s="439">
        <f t="shared" si="9"/>
        <v>67</v>
      </c>
      <c r="N401" s="439"/>
      <c r="O401" s="439"/>
      <c r="P401" s="439">
        <v>106</v>
      </c>
      <c r="Q401" s="439"/>
      <c r="R401" s="439"/>
      <c r="S401" s="439">
        <v>23</v>
      </c>
      <c r="T401" s="439"/>
      <c r="U401" s="439"/>
      <c r="V401" s="439">
        <f t="shared" si="11"/>
        <v>83</v>
      </c>
      <c r="W401" s="439"/>
      <c r="X401" s="439"/>
      <c r="Y401" s="23"/>
      <c r="Z401" s="192">
        <v>87</v>
      </c>
      <c r="AA401" s="192"/>
      <c r="AB401" s="192"/>
      <c r="AC401" s="192"/>
      <c r="AD401" s="55"/>
    </row>
    <row r="402" spans="1:30" ht="12" customHeight="1">
      <c r="A402" s="449">
        <v>9</v>
      </c>
      <c r="B402" s="449"/>
      <c r="C402" s="449"/>
      <c r="D402" s="449">
        <v>45</v>
      </c>
      <c r="E402" s="449"/>
      <c r="F402" s="449"/>
      <c r="G402" s="439">
        <v>73</v>
      </c>
      <c r="H402" s="439"/>
      <c r="I402" s="439"/>
      <c r="J402" s="439">
        <v>12</v>
      </c>
      <c r="K402" s="439"/>
      <c r="L402" s="439"/>
      <c r="M402" s="439">
        <f t="shared" si="9"/>
        <v>61</v>
      </c>
      <c r="N402" s="439"/>
      <c r="O402" s="439"/>
      <c r="P402" s="439">
        <v>99</v>
      </c>
      <c r="Q402" s="439"/>
      <c r="R402" s="439"/>
      <c r="S402" s="439">
        <v>27</v>
      </c>
      <c r="T402" s="439"/>
      <c r="U402" s="439"/>
      <c r="V402" s="439">
        <f t="shared" si="11"/>
        <v>72</v>
      </c>
      <c r="W402" s="439"/>
      <c r="X402" s="439"/>
      <c r="Y402" s="23"/>
      <c r="Z402" s="192">
        <v>88</v>
      </c>
      <c r="AA402" s="192"/>
      <c r="AB402" s="192"/>
      <c r="AC402" s="192"/>
      <c r="AD402" s="55"/>
    </row>
    <row r="403" spans="1:30" ht="12" customHeight="1">
      <c r="A403" s="449">
        <v>6</v>
      </c>
      <c r="B403" s="449"/>
      <c r="C403" s="449"/>
      <c r="D403" s="449">
        <v>34</v>
      </c>
      <c r="E403" s="449"/>
      <c r="F403" s="449"/>
      <c r="G403" s="439">
        <v>39</v>
      </c>
      <c r="H403" s="439"/>
      <c r="I403" s="439"/>
      <c r="J403" s="439">
        <v>10</v>
      </c>
      <c r="K403" s="439"/>
      <c r="L403" s="439"/>
      <c r="M403" s="439">
        <f t="shared" si="9"/>
        <v>29</v>
      </c>
      <c r="N403" s="439"/>
      <c r="O403" s="439"/>
      <c r="P403" s="439">
        <v>67</v>
      </c>
      <c r="Q403" s="439"/>
      <c r="R403" s="439"/>
      <c r="S403" s="439">
        <v>21</v>
      </c>
      <c r="T403" s="439"/>
      <c r="U403" s="439"/>
      <c r="V403" s="439">
        <f t="shared" si="11"/>
        <v>46</v>
      </c>
      <c r="W403" s="439"/>
      <c r="X403" s="439"/>
      <c r="Y403" s="23"/>
      <c r="Z403" s="192">
        <v>89</v>
      </c>
      <c r="AA403" s="192"/>
      <c r="AB403" s="192"/>
      <c r="AC403" s="192"/>
      <c r="AD403" s="55"/>
    </row>
    <row r="404" spans="1:30" ht="12" customHeight="1">
      <c r="A404" s="449">
        <f>SUM(A405:C409)</f>
        <v>21</v>
      </c>
      <c r="B404" s="449"/>
      <c r="C404" s="449"/>
      <c r="D404" s="449">
        <f>D405+D406+D407+D408+D409</f>
        <v>63</v>
      </c>
      <c r="E404" s="449"/>
      <c r="F404" s="449"/>
      <c r="G404" s="439">
        <f>G405+G406+G407+G408+G409</f>
        <v>134</v>
      </c>
      <c r="H404" s="439"/>
      <c r="I404" s="439"/>
      <c r="J404" s="439">
        <f>J405+J406+J407+J408+J409</f>
        <v>25</v>
      </c>
      <c r="K404" s="439"/>
      <c r="L404" s="439"/>
      <c r="M404" s="439">
        <f t="shared" si="9"/>
        <v>109</v>
      </c>
      <c r="N404" s="439"/>
      <c r="O404" s="439"/>
      <c r="P404" s="439">
        <f>P405+P406+P407+P408+P409</f>
        <v>228</v>
      </c>
      <c r="Q404" s="439"/>
      <c r="R404" s="439"/>
      <c r="S404" s="439">
        <f>S405+S406+S407+S408+S409</f>
        <v>50</v>
      </c>
      <c r="T404" s="439"/>
      <c r="U404" s="439"/>
      <c r="V404" s="439">
        <f t="shared" si="11"/>
        <v>178</v>
      </c>
      <c r="W404" s="439"/>
      <c r="X404" s="439"/>
      <c r="Y404" s="23"/>
      <c r="Z404" s="192" t="s">
        <v>375</v>
      </c>
      <c r="AA404" s="192"/>
      <c r="AB404" s="192"/>
      <c r="AC404" s="192"/>
      <c r="AD404" s="55"/>
    </row>
    <row r="405" spans="1:30" ht="12" customHeight="1">
      <c r="A405" s="449">
        <v>8</v>
      </c>
      <c r="B405" s="449"/>
      <c r="C405" s="449"/>
      <c r="D405" s="449">
        <v>28</v>
      </c>
      <c r="E405" s="449"/>
      <c r="F405" s="449"/>
      <c r="G405" s="439">
        <v>39</v>
      </c>
      <c r="H405" s="439"/>
      <c r="I405" s="439"/>
      <c r="J405" s="439">
        <v>8</v>
      </c>
      <c r="K405" s="439"/>
      <c r="L405" s="439"/>
      <c r="M405" s="439">
        <f t="shared" si="9"/>
        <v>31</v>
      </c>
      <c r="N405" s="439"/>
      <c r="O405" s="439"/>
      <c r="P405" s="439">
        <v>72</v>
      </c>
      <c r="Q405" s="439"/>
      <c r="R405" s="439"/>
      <c r="S405" s="439">
        <v>14</v>
      </c>
      <c r="T405" s="439"/>
      <c r="U405" s="439"/>
      <c r="V405" s="439">
        <f t="shared" si="11"/>
        <v>58</v>
      </c>
      <c r="W405" s="439"/>
      <c r="X405" s="439"/>
      <c r="Y405" s="23"/>
      <c r="Z405" s="192">
        <v>90</v>
      </c>
      <c r="AA405" s="192"/>
      <c r="AB405" s="192"/>
      <c r="AC405" s="192"/>
      <c r="AD405" s="55"/>
    </row>
    <row r="406" spans="1:30" ht="12" customHeight="1">
      <c r="A406" s="449">
        <v>6</v>
      </c>
      <c r="B406" s="449"/>
      <c r="C406" s="449"/>
      <c r="D406" s="449">
        <v>18</v>
      </c>
      <c r="E406" s="449"/>
      <c r="F406" s="449"/>
      <c r="G406" s="439">
        <v>37</v>
      </c>
      <c r="H406" s="439"/>
      <c r="I406" s="439"/>
      <c r="J406" s="439">
        <v>7</v>
      </c>
      <c r="K406" s="439"/>
      <c r="L406" s="439"/>
      <c r="M406" s="439">
        <f t="shared" si="9"/>
        <v>30</v>
      </c>
      <c r="N406" s="439"/>
      <c r="O406" s="439"/>
      <c r="P406" s="439">
        <v>48</v>
      </c>
      <c r="Q406" s="439"/>
      <c r="R406" s="439"/>
      <c r="S406" s="439">
        <v>11</v>
      </c>
      <c r="T406" s="439"/>
      <c r="U406" s="439"/>
      <c r="V406" s="439">
        <f t="shared" si="11"/>
        <v>37</v>
      </c>
      <c r="W406" s="439"/>
      <c r="X406" s="439"/>
      <c r="Y406" s="23"/>
      <c r="Z406" s="192">
        <v>91</v>
      </c>
      <c r="AA406" s="192"/>
      <c r="AB406" s="192"/>
      <c r="AC406" s="192"/>
      <c r="AD406" s="55"/>
    </row>
    <row r="407" spans="1:30" ht="12" customHeight="1">
      <c r="A407" s="449">
        <v>5</v>
      </c>
      <c r="B407" s="449"/>
      <c r="C407" s="449"/>
      <c r="D407" s="449">
        <v>6</v>
      </c>
      <c r="E407" s="449"/>
      <c r="F407" s="449"/>
      <c r="G407" s="439">
        <v>21</v>
      </c>
      <c r="H407" s="439"/>
      <c r="I407" s="439"/>
      <c r="J407" s="439">
        <v>5</v>
      </c>
      <c r="K407" s="439"/>
      <c r="L407" s="439"/>
      <c r="M407" s="439">
        <f t="shared" si="9"/>
        <v>16</v>
      </c>
      <c r="N407" s="439"/>
      <c r="O407" s="439"/>
      <c r="P407" s="439">
        <v>51</v>
      </c>
      <c r="Q407" s="439"/>
      <c r="R407" s="439"/>
      <c r="S407" s="439">
        <v>11</v>
      </c>
      <c r="T407" s="439"/>
      <c r="U407" s="439"/>
      <c r="V407" s="439">
        <f t="shared" si="11"/>
        <v>40</v>
      </c>
      <c r="W407" s="439"/>
      <c r="X407" s="439"/>
      <c r="Y407" s="23"/>
      <c r="Z407" s="192">
        <v>92</v>
      </c>
      <c r="AA407" s="192"/>
      <c r="AB407" s="192"/>
      <c r="AC407" s="192"/>
      <c r="AD407" s="55"/>
    </row>
    <row r="408" spans="1:30" ht="12" customHeight="1">
      <c r="A408" s="449">
        <v>2</v>
      </c>
      <c r="B408" s="449"/>
      <c r="C408" s="449"/>
      <c r="D408" s="449">
        <v>6</v>
      </c>
      <c r="E408" s="449"/>
      <c r="F408" s="449"/>
      <c r="G408" s="439">
        <v>22</v>
      </c>
      <c r="H408" s="439"/>
      <c r="I408" s="439"/>
      <c r="J408" s="439">
        <v>3</v>
      </c>
      <c r="K408" s="439"/>
      <c r="L408" s="439"/>
      <c r="M408" s="439">
        <f t="shared" si="9"/>
        <v>19</v>
      </c>
      <c r="N408" s="439"/>
      <c r="O408" s="439"/>
      <c r="P408" s="439">
        <v>38</v>
      </c>
      <c r="Q408" s="439"/>
      <c r="R408" s="439"/>
      <c r="S408" s="439">
        <v>10</v>
      </c>
      <c r="T408" s="439"/>
      <c r="U408" s="439"/>
      <c r="V408" s="439">
        <f t="shared" si="11"/>
        <v>28</v>
      </c>
      <c r="W408" s="439"/>
      <c r="X408" s="439"/>
      <c r="Y408" s="23"/>
      <c r="Z408" s="192">
        <v>93</v>
      </c>
      <c r="AA408" s="192"/>
      <c r="AB408" s="192"/>
      <c r="AC408" s="192"/>
      <c r="AD408" s="55"/>
    </row>
    <row r="409" spans="1:30" ht="12" customHeight="1">
      <c r="A409" s="169">
        <v>0</v>
      </c>
      <c r="B409" s="169"/>
      <c r="C409" s="169"/>
      <c r="D409" s="449">
        <v>5</v>
      </c>
      <c r="E409" s="449"/>
      <c r="F409" s="449"/>
      <c r="G409" s="439">
        <v>15</v>
      </c>
      <c r="H409" s="439"/>
      <c r="I409" s="439"/>
      <c r="J409" s="439">
        <v>2</v>
      </c>
      <c r="K409" s="439"/>
      <c r="L409" s="439"/>
      <c r="M409" s="439">
        <f t="shared" si="9"/>
        <v>13</v>
      </c>
      <c r="N409" s="439"/>
      <c r="O409" s="439"/>
      <c r="P409" s="439">
        <v>19</v>
      </c>
      <c r="Q409" s="439"/>
      <c r="R409" s="439"/>
      <c r="S409" s="439">
        <v>4</v>
      </c>
      <c r="T409" s="439"/>
      <c r="U409" s="439"/>
      <c r="V409" s="439">
        <f>P409-S409</f>
        <v>15</v>
      </c>
      <c r="W409" s="439"/>
      <c r="X409" s="439"/>
      <c r="Y409" s="23"/>
      <c r="Z409" s="192">
        <v>94</v>
      </c>
      <c r="AA409" s="192"/>
      <c r="AB409" s="192"/>
      <c r="AC409" s="192"/>
      <c r="AD409" s="55"/>
    </row>
    <row r="410" spans="1:30" ht="12" customHeight="1">
      <c r="A410" s="169">
        <v>2</v>
      </c>
      <c r="B410" s="169"/>
      <c r="C410" s="169"/>
      <c r="D410" s="449">
        <v>12</v>
      </c>
      <c r="E410" s="449"/>
      <c r="F410" s="449"/>
      <c r="G410" s="439">
        <v>14</v>
      </c>
      <c r="H410" s="439"/>
      <c r="I410" s="439"/>
      <c r="J410" s="439">
        <v>4</v>
      </c>
      <c r="K410" s="439"/>
      <c r="L410" s="439"/>
      <c r="M410" s="439">
        <v>10</v>
      </c>
      <c r="N410" s="439"/>
      <c r="O410" s="439"/>
      <c r="P410" s="439">
        <f>SUM(P411:R415)</f>
        <v>45</v>
      </c>
      <c r="Q410" s="439"/>
      <c r="R410" s="439"/>
      <c r="S410" s="439">
        <v>6</v>
      </c>
      <c r="T410" s="439"/>
      <c r="U410" s="439"/>
      <c r="V410" s="439">
        <f>P410-S410</f>
        <v>39</v>
      </c>
      <c r="W410" s="439"/>
      <c r="X410" s="439"/>
      <c r="Y410" s="23"/>
      <c r="Z410" s="192" t="s">
        <v>460</v>
      </c>
      <c r="AA410" s="192"/>
      <c r="AB410" s="192"/>
      <c r="AC410" s="192"/>
      <c r="AD410" s="55"/>
    </row>
    <row r="411" spans="1:30" ht="12" customHeight="1">
      <c r="A411" s="169">
        <v>1</v>
      </c>
      <c r="B411" s="169"/>
      <c r="C411" s="169"/>
      <c r="D411" s="449">
        <v>3</v>
      </c>
      <c r="E411" s="449"/>
      <c r="F411" s="449"/>
      <c r="G411" s="439">
        <v>6</v>
      </c>
      <c r="H411" s="439"/>
      <c r="I411" s="439"/>
      <c r="J411" s="439">
        <v>1</v>
      </c>
      <c r="K411" s="439"/>
      <c r="L411" s="439"/>
      <c r="M411" s="439">
        <f>G411-J411</f>
        <v>5</v>
      </c>
      <c r="N411" s="439"/>
      <c r="O411" s="439"/>
      <c r="P411" s="439">
        <v>17</v>
      </c>
      <c r="Q411" s="439"/>
      <c r="R411" s="439"/>
      <c r="S411" s="439">
        <v>2</v>
      </c>
      <c r="T411" s="439"/>
      <c r="U411" s="439"/>
      <c r="V411" s="439">
        <f t="shared" si="11"/>
        <v>15</v>
      </c>
      <c r="W411" s="439"/>
      <c r="X411" s="439"/>
      <c r="Y411" s="23"/>
      <c r="Z411" s="192">
        <v>95</v>
      </c>
      <c r="AA411" s="192"/>
      <c r="AB411" s="192"/>
      <c r="AC411" s="192"/>
      <c r="AD411" s="55"/>
    </row>
    <row r="412" spans="1:30" ht="12" customHeight="1">
      <c r="A412" s="169" t="s">
        <v>509</v>
      </c>
      <c r="B412" s="169"/>
      <c r="C412" s="169"/>
      <c r="D412" s="449">
        <v>5</v>
      </c>
      <c r="E412" s="449"/>
      <c r="F412" s="449"/>
      <c r="G412" s="439">
        <v>6</v>
      </c>
      <c r="H412" s="439"/>
      <c r="I412" s="439"/>
      <c r="J412" s="439">
        <v>2</v>
      </c>
      <c r="K412" s="439"/>
      <c r="L412" s="439"/>
      <c r="M412" s="439">
        <f>G412-J412</f>
        <v>4</v>
      </c>
      <c r="N412" s="439"/>
      <c r="O412" s="439"/>
      <c r="P412" s="439">
        <v>13</v>
      </c>
      <c r="Q412" s="439"/>
      <c r="R412" s="439"/>
      <c r="S412" s="439">
        <v>2</v>
      </c>
      <c r="T412" s="439"/>
      <c r="U412" s="439"/>
      <c r="V412" s="439">
        <f t="shared" si="11"/>
        <v>11</v>
      </c>
      <c r="W412" s="439"/>
      <c r="X412" s="439"/>
      <c r="Y412" s="23"/>
      <c r="Z412" s="192">
        <v>96</v>
      </c>
      <c r="AA412" s="192"/>
      <c r="AB412" s="192"/>
      <c r="AC412" s="192"/>
      <c r="AD412" s="55"/>
    </row>
    <row r="413" spans="1:30" ht="12" customHeight="1">
      <c r="A413" s="169" t="s">
        <v>509</v>
      </c>
      <c r="B413" s="169"/>
      <c r="C413" s="169"/>
      <c r="D413" s="449">
        <v>1</v>
      </c>
      <c r="E413" s="449"/>
      <c r="F413" s="449"/>
      <c r="G413" s="439" t="s">
        <v>509</v>
      </c>
      <c r="H413" s="439"/>
      <c r="I413" s="439"/>
      <c r="J413" s="439" t="s">
        <v>509</v>
      </c>
      <c r="K413" s="439"/>
      <c r="L413" s="439"/>
      <c r="M413" s="439" t="s">
        <v>509</v>
      </c>
      <c r="N413" s="439"/>
      <c r="O413" s="439"/>
      <c r="P413" s="439">
        <v>7</v>
      </c>
      <c r="Q413" s="439"/>
      <c r="R413" s="439"/>
      <c r="S413" s="439">
        <v>1</v>
      </c>
      <c r="T413" s="439"/>
      <c r="U413" s="439"/>
      <c r="V413" s="439">
        <f>P413-S413</f>
        <v>6</v>
      </c>
      <c r="W413" s="439"/>
      <c r="X413" s="439"/>
      <c r="Y413" s="23"/>
      <c r="Z413" s="192">
        <v>97</v>
      </c>
      <c r="AA413" s="192"/>
      <c r="AB413" s="192"/>
      <c r="AC413" s="192"/>
      <c r="AD413" s="55"/>
    </row>
    <row r="414" spans="1:30" ht="12" customHeight="1">
      <c r="A414" s="169">
        <v>1</v>
      </c>
      <c r="B414" s="169"/>
      <c r="C414" s="169"/>
      <c r="D414" s="439">
        <v>2</v>
      </c>
      <c r="E414" s="439"/>
      <c r="F414" s="439"/>
      <c r="G414" s="439">
        <v>1</v>
      </c>
      <c r="H414" s="439"/>
      <c r="I414" s="439"/>
      <c r="J414" s="439">
        <v>1</v>
      </c>
      <c r="K414" s="439"/>
      <c r="L414" s="439"/>
      <c r="M414" s="439" t="s">
        <v>509</v>
      </c>
      <c r="N414" s="439"/>
      <c r="O414" s="439"/>
      <c r="P414" s="439">
        <v>7</v>
      </c>
      <c r="Q414" s="439"/>
      <c r="R414" s="439"/>
      <c r="S414" s="439">
        <v>1</v>
      </c>
      <c r="T414" s="439"/>
      <c r="U414" s="439"/>
      <c r="V414" s="439">
        <f>P414-S414</f>
        <v>6</v>
      </c>
      <c r="W414" s="439"/>
      <c r="X414" s="439"/>
      <c r="Y414" s="23"/>
      <c r="Z414" s="192">
        <v>98</v>
      </c>
      <c r="AA414" s="192"/>
      <c r="AB414" s="192"/>
      <c r="AC414" s="192"/>
      <c r="AD414" s="55"/>
    </row>
    <row r="415" spans="1:30" ht="12" customHeight="1">
      <c r="A415" s="169" t="s">
        <v>509</v>
      </c>
      <c r="B415" s="169"/>
      <c r="C415" s="169"/>
      <c r="D415" s="439">
        <v>1</v>
      </c>
      <c r="E415" s="439"/>
      <c r="F415" s="439"/>
      <c r="G415" s="439">
        <v>1</v>
      </c>
      <c r="H415" s="439"/>
      <c r="I415" s="439"/>
      <c r="J415" s="439" t="s">
        <v>509</v>
      </c>
      <c r="K415" s="439"/>
      <c r="L415" s="439"/>
      <c r="M415" s="439">
        <v>1</v>
      </c>
      <c r="N415" s="439"/>
      <c r="O415" s="439"/>
      <c r="P415" s="439">
        <v>1</v>
      </c>
      <c r="Q415" s="439"/>
      <c r="R415" s="439"/>
      <c r="S415" s="439" t="s">
        <v>509</v>
      </c>
      <c r="T415" s="439"/>
      <c r="U415" s="439"/>
      <c r="V415" s="439">
        <v>1</v>
      </c>
      <c r="W415" s="439"/>
      <c r="X415" s="439"/>
      <c r="Y415" s="23"/>
      <c r="Z415" s="192">
        <v>99</v>
      </c>
      <c r="AA415" s="192"/>
      <c r="AB415" s="192"/>
      <c r="AC415" s="192"/>
      <c r="AD415" s="55"/>
    </row>
    <row r="416" spans="1:30" ht="12" customHeight="1">
      <c r="A416" s="169" t="s">
        <v>509</v>
      </c>
      <c r="B416" s="169"/>
      <c r="C416" s="169"/>
      <c r="D416" s="439" t="s">
        <v>509</v>
      </c>
      <c r="E416" s="439"/>
      <c r="F416" s="439"/>
      <c r="G416" s="439">
        <v>2</v>
      </c>
      <c r="H416" s="439"/>
      <c r="I416" s="439"/>
      <c r="J416" s="439" t="s">
        <v>509</v>
      </c>
      <c r="K416" s="439"/>
      <c r="L416" s="439"/>
      <c r="M416" s="439">
        <v>2</v>
      </c>
      <c r="N416" s="439"/>
      <c r="O416" s="439"/>
      <c r="P416" s="439">
        <v>5</v>
      </c>
      <c r="Q416" s="439"/>
      <c r="R416" s="439"/>
      <c r="S416" s="439">
        <v>1</v>
      </c>
      <c r="T416" s="439"/>
      <c r="U416" s="439"/>
      <c r="V416" s="439">
        <f>P416-S416</f>
        <v>4</v>
      </c>
      <c r="W416" s="439"/>
      <c r="X416" s="439"/>
      <c r="Y416" s="23"/>
      <c r="Z416" s="192" t="s">
        <v>491</v>
      </c>
      <c r="AA416" s="192"/>
      <c r="AB416" s="192"/>
      <c r="AC416" s="192"/>
      <c r="AD416" s="55"/>
    </row>
    <row r="417" spans="1:30" ht="12" customHeight="1">
      <c r="A417" s="268">
        <v>181</v>
      </c>
      <c r="B417" s="268"/>
      <c r="C417" s="268"/>
      <c r="D417" s="438">
        <v>36</v>
      </c>
      <c r="E417" s="438"/>
      <c r="F417" s="438"/>
      <c r="G417" s="438">
        <v>9</v>
      </c>
      <c r="H417" s="438"/>
      <c r="I417" s="438"/>
      <c r="J417" s="438">
        <v>6</v>
      </c>
      <c r="K417" s="438"/>
      <c r="L417" s="438"/>
      <c r="M417" s="438">
        <f>G417-J417</f>
        <v>3</v>
      </c>
      <c r="N417" s="438"/>
      <c r="O417" s="438"/>
      <c r="P417" s="438">
        <v>2</v>
      </c>
      <c r="Q417" s="438"/>
      <c r="R417" s="438"/>
      <c r="S417" s="438">
        <v>1</v>
      </c>
      <c r="T417" s="438"/>
      <c r="U417" s="438"/>
      <c r="V417" s="438">
        <v>1</v>
      </c>
      <c r="W417" s="438"/>
      <c r="X417" s="438"/>
      <c r="Y417" s="38"/>
      <c r="Z417" s="262" t="s">
        <v>119</v>
      </c>
      <c r="AA417" s="262"/>
      <c r="AB417" s="262"/>
      <c r="AC417" s="262"/>
      <c r="AD417" s="56"/>
    </row>
    <row r="418" spans="1:30" ht="12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199" t="s">
        <v>293</v>
      </c>
      <c r="V418" s="199"/>
      <c r="W418" s="199"/>
      <c r="X418" s="199"/>
      <c r="Y418" s="199"/>
      <c r="Z418" s="199"/>
      <c r="AA418" s="199"/>
      <c r="AB418" s="199"/>
      <c r="AC418" s="199"/>
      <c r="AD418" s="199"/>
    </row>
    <row r="419" spans="1:24" ht="18" customHeight="1">
      <c r="A419" s="111" t="s">
        <v>518</v>
      </c>
      <c r="B419" s="123"/>
      <c r="C419" s="123"/>
      <c r="D419" s="123"/>
      <c r="E419" s="123"/>
      <c r="F419" s="123"/>
      <c r="G419" s="123"/>
      <c r="H419" s="123"/>
      <c r="I419" s="123"/>
      <c r="J419" s="123"/>
      <c r="K419" s="123"/>
      <c r="L419" s="123"/>
      <c r="M419" s="123"/>
      <c r="N419" s="123"/>
      <c r="O419" s="123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8" customHeight="1">
      <c r="A420" s="2"/>
      <c r="B420" s="25" t="s">
        <v>148</v>
      </c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8" customHeight="1">
      <c r="A421" s="46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30" ht="18" customHeight="1">
      <c r="A422" s="209" t="s">
        <v>476</v>
      </c>
      <c r="B422" s="210"/>
      <c r="C422" s="210"/>
      <c r="D422" s="210"/>
      <c r="E422" s="211"/>
      <c r="F422" s="6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4"/>
      <c r="U422" s="54" t="s">
        <v>510</v>
      </c>
      <c r="V422" s="52"/>
      <c r="W422" s="52"/>
      <c r="X422" s="52"/>
      <c r="Y422" s="52"/>
      <c r="Z422" s="52"/>
      <c r="AA422" s="52"/>
      <c r="AB422" s="52"/>
      <c r="AC422" s="52"/>
      <c r="AD422" s="52"/>
    </row>
    <row r="423" spans="1:30" ht="18" customHeight="1">
      <c r="A423" s="63"/>
      <c r="B423" s="1"/>
      <c r="C423" s="1"/>
      <c r="D423" s="1"/>
      <c r="E423" s="37"/>
      <c r="F423" s="165" t="s">
        <v>586</v>
      </c>
      <c r="G423" s="166"/>
      <c r="H423" s="166"/>
      <c r="I423" s="167"/>
      <c r="J423" s="407" t="s">
        <v>95</v>
      </c>
      <c r="K423" s="208"/>
      <c r="L423" s="189"/>
      <c r="M423" s="10"/>
      <c r="N423" s="11"/>
      <c r="O423" s="11"/>
      <c r="P423" s="10"/>
      <c r="Q423" s="11"/>
      <c r="R423" s="12"/>
      <c r="S423" s="11"/>
      <c r="T423" s="11"/>
      <c r="U423" s="11"/>
      <c r="V423" s="10"/>
      <c r="W423" s="11"/>
      <c r="X423" s="12"/>
      <c r="Y423" s="11"/>
      <c r="Z423" s="11"/>
      <c r="AA423" s="11"/>
      <c r="AB423" s="10"/>
      <c r="AC423" s="11"/>
      <c r="AD423" s="12"/>
    </row>
    <row r="424" spans="1:39" ht="18" customHeight="1">
      <c r="A424" s="311" t="s">
        <v>67</v>
      </c>
      <c r="B424" s="312"/>
      <c r="C424" s="312"/>
      <c r="D424" s="312"/>
      <c r="E424" s="313"/>
      <c r="F424" s="261"/>
      <c r="G424" s="262"/>
      <c r="H424" s="262"/>
      <c r="I424" s="263"/>
      <c r="J424" s="261" t="s">
        <v>493</v>
      </c>
      <c r="K424" s="262"/>
      <c r="L424" s="263"/>
      <c r="M424" s="261" t="s">
        <v>342</v>
      </c>
      <c r="N424" s="262"/>
      <c r="O424" s="262"/>
      <c r="P424" s="261" t="s">
        <v>343</v>
      </c>
      <c r="Q424" s="262"/>
      <c r="R424" s="263"/>
      <c r="S424" s="262" t="s">
        <v>344</v>
      </c>
      <c r="T424" s="262"/>
      <c r="U424" s="262"/>
      <c r="V424" s="261" t="s">
        <v>345</v>
      </c>
      <c r="W424" s="262"/>
      <c r="X424" s="263"/>
      <c r="Y424" s="262" t="s">
        <v>346</v>
      </c>
      <c r="Z424" s="262"/>
      <c r="AA424" s="262"/>
      <c r="AB424" s="261" t="s">
        <v>291</v>
      </c>
      <c r="AC424" s="262"/>
      <c r="AD424" s="263"/>
      <c r="AE424" s="6"/>
      <c r="AF424" s="6"/>
      <c r="AG424" s="6"/>
      <c r="AH424" s="18"/>
      <c r="AI424" s="18"/>
      <c r="AJ424" s="18"/>
      <c r="AK424" s="18"/>
      <c r="AL424" s="18"/>
      <c r="AM424" s="18"/>
    </row>
    <row r="425" spans="1:30" ht="24.75" customHeight="1">
      <c r="A425" s="191" t="s">
        <v>599</v>
      </c>
      <c r="B425" s="192"/>
      <c r="C425" s="192"/>
      <c r="D425" s="192"/>
      <c r="E425" s="193"/>
      <c r="F425" s="305">
        <v>18308</v>
      </c>
      <c r="G425" s="306"/>
      <c r="H425" s="306"/>
      <c r="I425" s="306"/>
      <c r="J425" s="195">
        <v>5343</v>
      </c>
      <c r="K425" s="195"/>
      <c r="L425" s="195"/>
      <c r="M425" s="195">
        <v>2952</v>
      </c>
      <c r="N425" s="195"/>
      <c r="O425" s="195"/>
      <c r="P425" s="195">
        <v>3164</v>
      </c>
      <c r="Q425" s="195"/>
      <c r="R425" s="195"/>
      <c r="S425" s="195">
        <v>4170</v>
      </c>
      <c r="T425" s="195"/>
      <c r="U425" s="195"/>
      <c r="V425" s="195">
        <v>1629</v>
      </c>
      <c r="W425" s="195"/>
      <c r="X425" s="195"/>
      <c r="Y425" s="195">
        <v>756</v>
      </c>
      <c r="Z425" s="195"/>
      <c r="AA425" s="195"/>
      <c r="AB425" s="195">
        <v>241</v>
      </c>
      <c r="AC425" s="195"/>
      <c r="AD425" s="195"/>
    </row>
    <row r="426" spans="1:30" ht="24.75" customHeight="1">
      <c r="A426" s="261" t="s">
        <v>593</v>
      </c>
      <c r="B426" s="262"/>
      <c r="C426" s="262"/>
      <c r="D426" s="262"/>
      <c r="E426" s="263"/>
      <c r="F426" s="307">
        <v>22392</v>
      </c>
      <c r="G426" s="304"/>
      <c r="H426" s="304"/>
      <c r="I426" s="304"/>
      <c r="J426" s="304">
        <v>7259</v>
      </c>
      <c r="K426" s="304"/>
      <c r="L426" s="304"/>
      <c r="M426" s="304">
        <v>4410</v>
      </c>
      <c r="N426" s="304"/>
      <c r="O426" s="304"/>
      <c r="P426" s="304">
        <v>4003</v>
      </c>
      <c r="Q426" s="304"/>
      <c r="R426" s="304"/>
      <c r="S426" s="304">
        <v>4249</v>
      </c>
      <c r="T426" s="304"/>
      <c r="U426" s="304"/>
      <c r="V426" s="304">
        <v>1574</v>
      </c>
      <c r="W426" s="304"/>
      <c r="X426" s="304"/>
      <c r="Y426" s="304">
        <v>624</v>
      </c>
      <c r="Z426" s="304"/>
      <c r="AA426" s="304"/>
      <c r="AB426" s="304">
        <v>222</v>
      </c>
      <c r="AC426" s="304"/>
      <c r="AD426" s="304"/>
    </row>
    <row r="427" spans="1:31" ht="18" customHeight="1">
      <c r="A427" s="89" t="s">
        <v>468</v>
      </c>
      <c r="B427" s="89"/>
      <c r="C427" s="89"/>
      <c r="D427" s="89"/>
      <c r="E427" s="89"/>
      <c r="F427" s="89"/>
      <c r="G427" s="89"/>
      <c r="H427" s="89"/>
      <c r="I427" s="89"/>
      <c r="J427" s="85"/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199"/>
      <c r="W427" s="199"/>
      <c r="X427" s="199"/>
      <c r="Y427" s="199"/>
      <c r="Z427" s="199"/>
      <c r="AA427" s="199"/>
      <c r="AB427" s="199"/>
      <c r="AC427" s="199"/>
      <c r="AD427" s="199"/>
      <c r="AE427" s="22"/>
    </row>
    <row r="428" spans="1:30" ht="18" customHeight="1">
      <c r="A428" s="6"/>
      <c r="B428" s="42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</row>
    <row r="429" spans="1:24" ht="18" customHeight="1">
      <c r="A429" s="111" t="s">
        <v>427</v>
      </c>
      <c r="B429" s="123"/>
      <c r="C429" s="123"/>
      <c r="D429" s="123"/>
      <c r="E429" s="123"/>
      <c r="F429" s="123"/>
      <c r="G429" s="123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  <c r="S429" s="123"/>
      <c r="T429" s="123"/>
      <c r="U429" s="123"/>
      <c r="V429" s="1"/>
      <c r="W429" s="1"/>
      <c r="X429" s="1"/>
    </row>
    <row r="430" spans="1:24" ht="18" customHeight="1">
      <c r="A430" s="46"/>
      <c r="B430" s="25" t="s">
        <v>207</v>
      </c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0:24" ht="18" customHeight="1"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30" ht="18" customHeight="1">
      <c r="A432" s="64"/>
      <c r="B432" s="31"/>
      <c r="C432" s="388" t="s">
        <v>602</v>
      </c>
      <c r="D432" s="388"/>
      <c r="E432" s="388"/>
      <c r="F432" s="389"/>
      <c r="G432" s="398" t="s">
        <v>606</v>
      </c>
      <c r="H432" s="399"/>
      <c r="I432" s="400"/>
      <c r="J432" s="411" t="s">
        <v>620</v>
      </c>
      <c r="K432" s="412"/>
      <c r="L432" s="412"/>
      <c r="M432" s="412"/>
      <c r="N432" s="412"/>
      <c r="O432" s="412"/>
      <c r="P432" s="412"/>
      <c r="Q432" s="412"/>
      <c r="R432" s="412"/>
      <c r="S432" s="412"/>
      <c r="T432" s="412"/>
      <c r="U432" s="412"/>
      <c r="V432" s="412"/>
      <c r="W432" s="412"/>
      <c r="X432" s="412"/>
      <c r="Y432" s="412"/>
      <c r="Z432" s="412"/>
      <c r="AA432" s="412"/>
      <c r="AB432" s="412"/>
      <c r="AC432" s="412"/>
      <c r="AD432" s="412"/>
    </row>
    <row r="433" spans="1:30" ht="18" customHeight="1">
      <c r="A433" s="63"/>
      <c r="B433" s="58"/>
      <c r="C433" s="387"/>
      <c r="D433" s="387"/>
      <c r="E433" s="387"/>
      <c r="F433" s="391"/>
      <c r="G433" s="381"/>
      <c r="H433" s="382"/>
      <c r="I433" s="383"/>
      <c r="J433" s="398" t="s">
        <v>606</v>
      </c>
      <c r="K433" s="399"/>
      <c r="L433" s="399"/>
      <c r="M433" s="408" t="s">
        <v>600</v>
      </c>
      <c r="N433" s="409"/>
      <c r="O433" s="409"/>
      <c r="P433" s="409"/>
      <c r="Q433" s="409"/>
      <c r="R433" s="409"/>
      <c r="S433" s="409"/>
      <c r="T433" s="409"/>
      <c r="U433" s="409"/>
      <c r="V433" s="409"/>
      <c r="W433" s="409"/>
      <c r="X433" s="409"/>
      <c r="Y433" s="409"/>
      <c r="Z433" s="409"/>
      <c r="AA433" s="410"/>
      <c r="AB433" s="121"/>
      <c r="AC433" s="122"/>
      <c r="AD433" s="122"/>
    </row>
    <row r="434" spans="1:30" ht="18" customHeight="1">
      <c r="A434" s="63"/>
      <c r="B434" s="58"/>
      <c r="C434" s="1"/>
      <c r="D434" s="1"/>
      <c r="E434" s="1"/>
      <c r="F434" s="37"/>
      <c r="G434" s="381"/>
      <c r="H434" s="382"/>
      <c r="I434" s="383"/>
      <c r="J434" s="381"/>
      <c r="K434" s="382"/>
      <c r="L434" s="382"/>
      <c r="M434" s="381" t="s">
        <v>606</v>
      </c>
      <c r="N434" s="382"/>
      <c r="O434" s="383"/>
      <c r="P434" s="387" t="s">
        <v>601</v>
      </c>
      <c r="Q434" s="387"/>
      <c r="R434" s="387"/>
      <c r="S434" s="380" t="s">
        <v>591</v>
      </c>
      <c r="T434" s="388"/>
      <c r="U434" s="389"/>
      <c r="V434" s="387" t="s">
        <v>596</v>
      </c>
      <c r="W434" s="387"/>
      <c r="X434" s="387"/>
      <c r="Y434" s="380" t="s">
        <v>186</v>
      </c>
      <c r="Z434" s="388"/>
      <c r="AA434" s="389"/>
      <c r="AB434" s="183" t="s">
        <v>606</v>
      </c>
      <c r="AC434" s="184"/>
      <c r="AD434" s="185"/>
    </row>
    <row r="435" spans="1:30" ht="18" customHeight="1">
      <c r="A435" s="21"/>
      <c r="B435" s="6"/>
      <c r="C435" s="6"/>
      <c r="D435" s="6"/>
      <c r="E435" s="6"/>
      <c r="F435" s="7"/>
      <c r="G435" s="381"/>
      <c r="H435" s="382"/>
      <c r="I435" s="383"/>
      <c r="J435" s="381"/>
      <c r="K435" s="382"/>
      <c r="L435" s="382"/>
      <c r="M435" s="381"/>
      <c r="N435" s="382"/>
      <c r="O435" s="383"/>
      <c r="P435" s="387"/>
      <c r="Q435" s="387"/>
      <c r="R435" s="387"/>
      <c r="S435" s="390"/>
      <c r="T435" s="387"/>
      <c r="U435" s="391"/>
      <c r="V435" s="387"/>
      <c r="W435" s="387"/>
      <c r="X435" s="387"/>
      <c r="Y435" s="390"/>
      <c r="Z435" s="387"/>
      <c r="AA435" s="391"/>
      <c r="AB435" s="392"/>
      <c r="AC435" s="393"/>
      <c r="AD435" s="394"/>
    </row>
    <row r="436" spans="1:30" ht="18" customHeight="1">
      <c r="A436" s="21"/>
      <c r="B436" s="6"/>
      <c r="C436" s="6"/>
      <c r="D436" s="6"/>
      <c r="E436" s="6"/>
      <c r="F436" s="7"/>
      <c r="G436" s="381"/>
      <c r="H436" s="382"/>
      <c r="I436" s="383"/>
      <c r="J436" s="381"/>
      <c r="K436" s="382"/>
      <c r="L436" s="382"/>
      <c r="M436" s="381"/>
      <c r="N436" s="382"/>
      <c r="O436" s="383"/>
      <c r="P436" s="387"/>
      <c r="Q436" s="387"/>
      <c r="R436" s="387"/>
      <c r="S436" s="390"/>
      <c r="T436" s="387"/>
      <c r="U436" s="391"/>
      <c r="V436" s="387"/>
      <c r="W436" s="387"/>
      <c r="X436" s="387"/>
      <c r="Y436" s="390"/>
      <c r="Z436" s="387"/>
      <c r="AA436" s="391"/>
      <c r="AB436" s="392"/>
      <c r="AC436" s="393"/>
      <c r="AD436" s="394"/>
    </row>
    <row r="437" spans="1:30" ht="18" customHeight="1">
      <c r="A437" s="21"/>
      <c r="B437" s="6"/>
      <c r="C437" s="6"/>
      <c r="D437" s="6"/>
      <c r="E437" s="6"/>
      <c r="F437" s="7"/>
      <c r="G437" s="381"/>
      <c r="H437" s="382"/>
      <c r="I437" s="383"/>
      <c r="J437" s="381"/>
      <c r="K437" s="382"/>
      <c r="L437" s="382"/>
      <c r="M437" s="381"/>
      <c r="N437" s="382"/>
      <c r="O437" s="383"/>
      <c r="P437" s="387"/>
      <c r="Q437" s="387"/>
      <c r="R437" s="387"/>
      <c r="S437" s="390"/>
      <c r="T437" s="387"/>
      <c r="U437" s="391"/>
      <c r="V437" s="387"/>
      <c r="W437" s="387"/>
      <c r="X437" s="387"/>
      <c r="Y437" s="390"/>
      <c r="Z437" s="387"/>
      <c r="AA437" s="391"/>
      <c r="AB437" s="392"/>
      <c r="AC437" s="393"/>
      <c r="AD437" s="394"/>
    </row>
    <row r="438" spans="1:30" ht="24.75" customHeight="1">
      <c r="A438" s="507" t="s">
        <v>144</v>
      </c>
      <c r="B438" s="508"/>
      <c r="C438" s="508"/>
      <c r="D438" s="423"/>
      <c r="E438" s="423"/>
      <c r="F438" s="509"/>
      <c r="G438" s="381"/>
      <c r="H438" s="382"/>
      <c r="I438" s="383"/>
      <c r="J438" s="381"/>
      <c r="K438" s="382"/>
      <c r="L438" s="382"/>
      <c r="M438" s="381"/>
      <c r="N438" s="382"/>
      <c r="O438" s="383"/>
      <c r="P438" s="387"/>
      <c r="Q438" s="387"/>
      <c r="R438" s="387"/>
      <c r="S438" s="390"/>
      <c r="T438" s="387"/>
      <c r="U438" s="391"/>
      <c r="V438" s="387"/>
      <c r="W438" s="387"/>
      <c r="X438" s="387"/>
      <c r="Y438" s="390"/>
      <c r="Z438" s="387"/>
      <c r="AA438" s="391"/>
      <c r="AB438" s="392"/>
      <c r="AC438" s="393"/>
      <c r="AD438" s="394"/>
    </row>
    <row r="439" spans="1:30" ht="18" customHeight="1">
      <c r="A439" s="373" t="s">
        <v>295</v>
      </c>
      <c r="B439" s="373"/>
      <c r="C439" s="379"/>
      <c r="D439" s="398" t="s">
        <v>603</v>
      </c>
      <c r="E439" s="399"/>
      <c r="F439" s="400"/>
      <c r="G439" s="178">
        <v>22392</v>
      </c>
      <c r="H439" s="178"/>
      <c r="I439" s="178"/>
      <c r="J439" s="178">
        <v>15101</v>
      </c>
      <c r="K439" s="178"/>
      <c r="L439" s="178"/>
      <c r="M439" s="178">
        <v>12630</v>
      </c>
      <c r="N439" s="178"/>
      <c r="O439" s="178"/>
      <c r="P439" s="178">
        <v>3502</v>
      </c>
      <c r="Q439" s="178"/>
      <c r="R439" s="178"/>
      <c r="S439" s="178">
        <v>7786</v>
      </c>
      <c r="T439" s="178"/>
      <c r="U439" s="178"/>
      <c r="V439" s="178">
        <v>218</v>
      </c>
      <c r="W439" s="178"/>
      <c r="X439" s="178"/>
      <c r="Y439" s="178">
        <v>1124</v>
      </c>
      <c r="Z439" s="178"/>
      <c r="AA439" s="178"/>
      <c r="AB439" s="178">
        <v>2471</v>
      </c>
      <c r="AC439" s="178"/>
      <c r="AD439" s="178"/>
    </row>
    <row r="440" spans="1:30" ht="18" customHeight="1">
      <c r="A440" s="373"/>
      <c r="B440" s="373"/>
      <c r="C440" s="379"/>
      <c r="D440" s="381" t="s">
        <v>409</v>
      </c>
      <c r="E440" s="382"/>
      <c r="F440" s="383"/>
      <c r="G440" s="198">
        <v>58666</v>
      </c>
      <c r="H440" s="198"/>
      <c r="I440" s="198"/>
      <c r="J440" s="198">
        <v>51343</v>
      </c>
      <c r="K440" s="198"/>
      <c r="L440" s="198"/>
      <c r="M440" s="198">
        <v>39377</v>
      </c>
      <c r="N440" s="198"/>
      <c r="O440" s="198"/>
      <c r="P440" s="198">
        <v>7009</v>
      </c>
      <c r="Q440" s="198"/>
      <c r="R440" s="198"/>
      <c r="S440" s="198">
        <v>29021</v>
      </c>
      <c r="T440" s="198"/>
      <c r="U440" s="198"/>
      <c r="V440" s="198">
        <v>540</v>
      </c>
      <c r="W440" s="198"/>
      <c r="X440" s="198"/>
      <c r="Y440" s="198">
        <v>2807</v>
      </c>
      <c r="Z440" s="198"/>
      <c r="AA440" s="198"/>
      <c r="AB440" s="198">
        <v>11966</v>
      </c>
      <c r="AC440" s="198"/>
      <c r="AD440" s="198"/>
    </row>
    <row r="441" spans="1:30" ht="18" customHeight="1">
      <c r="A441" s="373"/>
      <c r="B441" s="373"/>
      <c r="C441" s="379"/>
      <c r="D441" s="381" t="s">
        <v>410</v>
      </c>
      <c r="E441" s="382"/>
      <c r="F441" s="383"/>
      <c r="G441" s="198">
        <v>58601</v>
      </c>
      <c r="H441" s="198"/>
      <c r="I441" s="198"/>
      <c r="J441" s="198">
        <v>51310</v>
      </c>
      <c r="K441" s="198"/>
      <c r="L441" s="198"/>
      <c r="M441" s="198">
        <v>39347</v>
      </c>
      <c r="N441" s="198"/>
      <c r="O441" s="198"/>
      <c r="P441" s="198">
        <v>7004</v>
      </c>
      <c r="Q441" s="198"/>
      <c r="R441" s="198"/>
      <c r="S441" s="198">
        <v>29012</v>
      </c>
      <c r="T441" s="198"/>
      <c r="U441" s="198"/>
      <c r="V441" s="198">
        <v>532</v>
      </c>
      <c r="W441" s="198"/>
      <c r="X441" s="198"/>
      <c r="Y441" s="198">
        <v>2799</v>
      </c>
      <c r="Z441" s="198"/>
      <c r="AA441" s="198"/>
      <c r="AB441" s="198">
        <v>11963</v>
      </c>
      <c r="AC441" s="198"/>
      <c r="AD441" s="198"/>
    </row>
    <row r="442" spans="1:30" ht="36" customHeight="1">
      <c r="A442" s="373"/>
      <c r="B442" s="373"/>
      <c r="C442" s="379"/>
      <c r="D442" s="395" t="s">
        <v>411</v>
      </c>
      <c r="E442" s="396"/>
      <c r="F442" s="397"/>
      <c r="G442" s="303">
        <v>2.62</v>
      </c>
      <c r="H442" s="303"/>
      <c r="I442" s="303"/>
      <c r="J442" s="303">
        <v>3.4</v>
      </c>
      <c r="K442" s="303"/>
      <c r="L442" s="303"/>
      <c r="M442" s="303">
        <v>3.12</v>
      </c>
      <c r="N442" s="303"/>
      <c r="O442" s="303"/>
      <c r="P442" s="303">
        <v>2</v>
      </c>
      <c r="Q442" s="303"/>
      <c r="R442" s="303"/>
      <c r="S442" s="303">
        <v>3.73</v>
      </c>
      <c r="T442" s="303"/>
      <c r="U442" s="303"/>
      <c r="V442" s="303">
        <v>2.44</v>
      </c>
      <c r="W442" s="303"/>
      <c r="X442" s="303"/>
      <c r="Y442" s="303">
        <v>2.49</v>
      </c>
      <c r="Z442" s="303"/>
      <c r="AA442" s="303"/>
      <c r="AB442" s="303">
        <v>4.84</v>
      </c>
      <c r="AC442" s="303"/>
      <c r="AD442" s="303"/>
    </row>
    <row r="443" spans="1:30" ht="18" customHeight="1">
      <c r="A443" s="373"/>
      <c r="B443" s="373"/>
      <c r="C443" s="379"/>
      <c r="D443" s="401"/>
      <c r="E443" s="402"/>
      <c r="F443" s="403"/>
      <c r="G443" s="303"/>
      <c r="H443" s="303"/>
      <c r="I443" s="303"/>
      <c r="J443" s="303"/>
      <c r="K443" s="303"/>
      <c r="L443" s="303"/>
      <c r="M443" s="303"/>
      <c r="N443" s="303"/>
      <c r="O443" s="303"/>
      <c r="P443" s="303"/>
      <c r="Q443" s="303"/>
      <c r="R443" s="303"/>
      <c r="S443" s="303"/>
      <c r="T443" s="303"/>
      <c r="U443" s="303"/>
      <c r="V443" s="303"/>
      <c r="W443" s="303"/>
      <c r="X443" s="303"/>
      <c r="Y443" s="303"/>
      <c r="Z443" s="303"/>
      <c r="AA443" s="303"/>
      <c r="AB443" s="303"/>
      <c r="AC443" s="303"/>
      <c r="AD443" s="303"/>
    </row>
    <row r="444" spans="1:30" ht="18" customHeight="1">
      <c r="A444" s="380" t="s">
        <v>589</v>
      </c>
      <c r="B444" s="388"/>
      <c r="C444" s="389"/>
      <c r="D444" s="381" t="s">
        <v>603</v>
      </c>
      <c r="E444" s="382"/>
      <c r="F444" s="383"/>
      <c r="G444" s="198">
        <v>2369</v>
      </c>
      <c r="H444" s="198"/>
      <c r="I444" s="198"/>
      <c r="J444" s="198">
        <v>2369</v>
      </c>
      <c r="K444" s="198"/>
      <c r="L444" s="198"/>
      <c r="M444" s="198">
        <v>1951</v>
      </c>
      <c r="N444" s="198"/>
      <c r="O444" s="198"/>
      <c r="P444" s="152" t="s">
        <v>534</v>
      </c>
      <c r="Q444" s="152"/>
      <c r="R444" s="152"/>
      <c r="S444" s="198">
        <v>1873</v>
      </c>
      <c r="T444" s="198"/>
      <c r="U444" s="198"/>
      <c r="V444" s="198">
        <v>5</v>
      </c>
      <c r="W444" s="198"/>
      <c r="X444" s="198"/>
      <c r="Y444" s="198">
        <v>73</v>
      </c>
      <c r="Z444" s="198"/>
      <c r="AA444" s="198"/>
      <c r="AB444" s="198">
        <v>418</v>
      </c>
      <c r="AC444" s="198"/>
      <c r="AD444" s="198"/>
    </row>
    <row r="445" spans="1:30" ht="18" customHeight="1">
      <c r="A445" s="390"/>
      <c r="B445" s="387"/>
      <c r="C445" s="391"/>
      <c r="D445" s="381" t="s">
        <v>409</v>
      </c>
      <c r="E445" s="382"/>
      <c r="F445" s="383"/>
      <c r="G445" s="198">
        <v>9753</v>
      </c>
      <c r="H445" s="198"/>
      <c r="I445" s="198"/>
      <c r="J445" s="198">
        <v>9753</v>
      </c>
      <c r="K445" s="198"/>
      <c r="L445" s="198"/>
      <c r="M445" s="198">
        <v>7355</v>
      </c>
      <c r="N445" s="198"/>
      <c r="O445" s="198"/>
      <c r="P445" s="152" t="s">
        <v>534</v>
      </c>
      <c r="Q445" s="152"/>
      <c r="R445" s="152"/>
      <c r="S445" s="198">
        <v>7138</v>
      </c>
      <c r="T445" s="198"/>
      <c r="U445" s="198"/>
      <c r="V445" s="198">
        <v>15</v>
      </c>
      <c r="W445" s="198"/>
      <c r="X445" s="198"/>
      <c r="Y445" s="198">
        <v>202</v>
      </c>
      <c r="Z445" s="198"/>
      <c r="AA445" s="198"/>
      <c r="AB445" s="198">
        <v>2398</v>
      </c>
      <c r="AC445" s="198"/>
      <c r="AD445" s="198"/>
    </row>
    <row r="446" spans="1:30" ht="36" customHeight="1">
      <c r="A446" s="390"/>
      <c r="B446" s="387"/>
      <c r="C446" s="391"/>
      <c r="D446" s="395" t="s">
        <v>412</v>
      </c>
      <c r="E446" s="396"/>
      <c r="F446" s="397"/>
      <c r="G446" s="198">
        <v>3217</v>
      </c>
      <c r="H446" s="198"/>
      <c r="I446" s="198"/>
      <c r="J446" s="198">
        <v>3217</v>
      </c>
      <c r="K446" s="198"/>
      <c r="L446" s="198"/>
      <c r="M446" s="198">
        <v>2657</v>
      </c>
      <c r="N446" s="198"/>
      <c r="O446" s="198"/>
      <c r="P446" s="152" t="s">
        <v>534</v>
      </c>
      <c r="Q446" s="152"/>
      <c r="R446" s="152"/>
      <c r="S446" s="198">
        <v>2565</v>
      </c>
      <c r="T446" s="198"/>
      <c r="U446" s="198"/>
      <c r="V446" s="198">
        <v>7</v>
      </c>
      <c r="W446" s="198"/>
      <c r="X446" s="198"/>
      <c r="Y446" s="198">
        <v>85</v>
      </c>
      <c r="Z446" s="198"/>
      <c r="AA446" s="198"/>
      <c r="AB446" s="198">
        <v>560</v>
      </c>
      <c r="AC446" s="198"/>
      <c r="AD446" s="198"/>
    </row>
    <row r="447" spans="1:30" ht="18" customHeight="1">
      <c r="A447" s="404"/>
      <c r="B447" s="405"/>
      <c r="C447" s="406"/>
      <c r="D447" s="395"/>
      <c r="E447" s="396"/>
      <c r="F447" s="397"/>
      <c r="G447" s="198"/>
      <c r="H447" s="198"/>
      <c r="I447" s="198"/>
      <c r="J447" s="198"/>
      <c r="K447" s="198"/>
      <c r="L447" s="198"/>
      <c r="M447" s="198"/>
      <c r="N447" s="198"/>
      <c r="O447" s="198"/>
      <c r="P447" s="152"/>
      <c r="Q447" s="152"/>
      <c r="R447" s="152"/>
      <c r="S447" s="198"/>
      <c r="T447" s="198"/>
      <c r="U447" s="198"/>
      <c r="V447" s="198"/>
      <c r="W447" s="198"/>
      <c r="X447" s="198"/>
      <c r="Y447" s="198"/>
      <c r="Z447" s="198"/>
      <c r="AA447" s="198"/>
      <c r="AB447" s="198"/>
      <c r="AC447" s="198"/>
      <c r="AD447" s="198"/>
    </row>
    <row r="448" spans="1:30" ht="18" customHeight="1">
      <c r="A448" s="373" t="s">
        <v>594</v>
      </c>
      <c r="B448" s="373"/>
      <c r="C448" s="379"/>
      <c r="D448" s="398" t="s">
        <v>603</v>
      </c>
      <c r="E448" s="399"/>
      <c r="F448" s="400"/>
      <c r="G448" s="198">
        <v>5802</v>
      </c>
      <c r="H448" s="198"/>
      <c r="I448" s="198"/>
      <c r="J448" s="198">
        <v>5798</v>
      </c>
      <c r="K448" s="198"/>
      <c r="L448" s="198"/>
      <c r="M448" s="198">
        <v>4581</v>
      </c>
      <c r="N448" s="198"/>
      <c r="O448" s="198"/>
      <c r="P448" s="198">
        <v>1</v>
      </c>
      <c r="Q448" s="198"/>
      <c r="R448" s="198"/>
      <c r="S448" s="198">
        <v>4199</v>
      </c>
      <c r="T448" s="198"/>
      <c r="U448" s="198"/>
      <c r="V448" s="198">
        <v>47</v>
      </c>
      <c r="W448" s="198"/>
      <c r="X448" s="198"/>
      <c r="Y448" s="198">
        <v>334</v>
      </c>
      <c r="Z448" s="198"/>
      <c r="AA448" s="198"/>
      <c r="AB448" s="198">
        <v>1217</v>
      </c>
      <c r="AC448" s="198"/>
      <c r="AD448" s="198"/>
    </row>
    <row r="449" spans="1:30" ht="18" customHeight="1">
      <c r="A449" s="373"/>
      <c r="B449" s="373"/>
      <c r="C449" s="379"/>
      <c r="D449" s="381" t="s">
        <v>409</v>
      </c>
      <c r="E449" s="382"/>
      <c r="F449" s="383"/>
      <c r="G449" s="198">
        <v>24580</v>
      </c>
      <c r="H449" s="198"/>
      <c r="I449" s="198"/>
      <c r="J449" s="198">
        <v>24576</v>
      </c>
      <c r="K449" s="198"/>
      <c r="L449" s="198"/>
      <c r="M449" s="198">
        <v>17733</v>
      </c>
      <c r="N449" s="198"/>
      <c r="O449" s="198"/>
      <c r="P449" s="198">
        <v>2</v>
      </c>
      <c r="Q449" s="198"/>
      <c r="R449" s="198"/>
      <c r="S449" s="198">
        <v>16630</v>
      </c>
      <c r="T449" s="198"/>
      <c r="U449" s="198"/>
      <c r="V449" s="198">
        <v>135</v>
      </c>
      <c r="W449" s="198"/>
      <c r="X449" s="198"/>
      <c r="Y449" s="198">
        <v>966</v>
      </c>
      <c r="Z449" s="198"/>
      <c r="AA449" s="198"/>
      <c r="AB449" s="198">
        <v>6843</v>
      </c>
      <c r="AC449" s="198"/>
      <c r="AD449" s="198"/>
    </row>
    <row r="450" spans="1:30" ht="36" customHeight="1">
      <c r="A450" s="373"/>
      <c r="B450" s="373"/>
      <c r="C450" s="379"/>
      <c r="D450" s="395" t="s">
        <v>25</v>
      </c>
      <c r="E450" s="396"/>
      <c r="F450" s="397"/>
      <c r="G450" s="198">
        <v>10159</v>
      </c>
      <c r="H450" s="198"/>
      <c r="I450" s="198"/>
      <c r="J450" s="198">
        <v>10155</v>
      </c>
      <c r="K450" s="198"/>
      <c r="L450" s="198"/>
      <c r="M450" s="198">
        <v>7963</v>
      </c>
      <c r="N450" s="198"/>
      <c r="O450" s="198"/>
      <c r="P450" s="198">
        <v>1</v>
      </c>
      <c r="Q450" s="198"/>
      <c r="R450" s="198"/>
      <c r="S450" s="198">
        <v>7361</v>
      </c>
      <c r="T450" s="198"/>
      <c r="U450" s="198"/>
      <c r="V450" s="198">
        <v>71</v>
      </c>
      <c r="W450" s="198"/>
      <c r="X450" s="198"/>
      <c r="Y450" s="198">
        <v>530</v>
      </c>
      <c r="Z450" s="198"/>
      <c r="AA450" s="198"/>
      <c r="AB450" s="198">
        <v>2192</v>
      </c>
      <c r="AC450" s="198"/>
      <c r="AD450" s="198"/>
    </row>
    <row r="451" spans="1:30" ht="18" customHeight="1">
      <c r="A451" s="373"/>
      <c r="B451" s="373"/>
      <c r="C451" s="379"/>
      <c r="D451" s="401"/>
      <c r="E451" s="402"/>
      <c r="F451" s="403"/>
      <c r="G451" s="198"/>
      <c r="H451" s="198"/>
      <c r="I451" s="198"/>
      <c r="J451" s="198"/>
      <c r="K451" s="198"/>
      <c r="L451" s="198"/>
      <c r="M451" s="198"/>
      <c r="N451" s="198"/>
      <c r="O451" s="198"/>
      <c r="P451" s="198"/>
      <c r="Q451" s="198"/>
      <c r="R451" s="198"/>
      <c r="S451" s="198"/>
      <c r="T451" s="198"/>
      <c r="U451" s="198"/>
      <c r="V451" s="198"/>
      <c r="W451" s="198"/>
      <c r="X451" s="198"/>
      <c r="Y451" s="198"/>
      <c r="Z451" s="198"/>
      <c r="AA451" s="198"/>
      <c r="AB451" s="198"/>
      <c r="AC451" s="198"/>
      <c r="AD451" s="198"/>
    </row>
    <row r="452" spans="1:30" ht="36" customHeight="1">
      <c r="A452" s="373" t="s">
        <v>590</v>
      </c>
      <c r="B452" s="373"/>
      <c r="C452" s="379"/>
      <c r="D452" s="381" t="s">
        <v>603</v>
      </c>
      <c r="E452" s="382"/>
      <c r="F452" s="383"/>
      <c r="G452" s="198">
        <v>22331</v>
      </c>
      <c r="H452" s="198"/>
      <c r="I452" s="198"/>
      <c r="J452" s="198">
        <v>15072</v>
      </c>
      <c r="K452" s="198"/>
      <c r="L452" s="198"/>
      <c r="M452" s="198">
        <v>12604</v>
      </c>
      <c r="N452" s="198"/>
      <c r="O452" s="198"/>
      <c r="P452" s="198">
        <v>3499</v>
      </c>
      <c r="Q452" s="198"/>
      <c r="R452" s="198"/>
      <c r="S452" s="198">
        <v>7778</v>
      </c>
      <c r="T452" s="198"/>
      <c r="U452" s="198"/>
      <c r="V452" s="198">
        <v>211</v>
      </c>
      <c r="W452" s="198"/>
      <c r="X452" s="198"/>
      <c r="Y452" s="198">
        <v>1116</v>
      </c>
      <c r="Z452" s="198"/>
      <c r="AA452" s="198"/>
      <c r="AB452" s="198">
        <v>2468</v>
      </c>
      <c r="AC452" s="198"/>
      <c r="AD452" s="198"/>
    </row>
    <row r="453" spans="1:30" ht="36" customHeight="1">
      <c r="A453" s="373"/>
      <c r="B453" s="373"/>
      <c r="C453" s="379"/>
      <c r="D453" s="384" t="s">
        <v>409</v>
      </c>
      <c r="E453" s="385"/>
      <c r="F453" s="386"/>
      <c r="G453" s="180">
        <v>58484</v>
      </c>
      <c r="H453" s="180"/>
      <c r="I453" s="180"/>
      <c r="J453" s="180">
        <v>51225</v>
      </c>
      <c r="K453" s="180"/>
      <c r="L453" s="180"/>
      <c r="M453" s="180">
        <v>39277</v>
      </c>
      <c r="N453" s="180"/>
      <c r="O453" s="180"/>
      <c r="P453" s="180">
        <v>6998</v>
      </c>
      <c r="Q453" s="180"/>
      <c r="R453" s="180"/>
      <c r="S453" s="180">
        <v>28985</v>
      </c>
      <c r="T453" s="180"/>
      <c r="U453" s="180"/>
      <c r="V453" s="180">
        <v>516</v>
      </c>
      <c r="W453" s="180"/>
      <c r="X453" s="180"/>
      <c r="Y453" s="180">
        <v>2778</v>
      </c>
      <c r="Z453" s="180"/>
      <c r="AA453" s="180"/>
      <c r="AB453" s="180">
        <v>11948</v>
      </c>
      <c r="AC453" s="180"/>
      <c r="AD453" s="180"/>
    </row>
    <row r="454" spans="1:31" s="88" customFormat="1" ht="18" customHeight="1">
      <c r="A454" s="85" t="s">
        <v>469</v>
      </c>
      <c r="B454" s="85"/>
      <c r="C454" s="85"/>
      <c r="D454" s="85"/>
      <c r="E454" s="85"/>
      <c r="F454" s="85"/>
      <c r="G454" s="85"/>
      <c r="H454" s="85"/>
      <c r="I454" s="85"/>
      <c r="J454" s="85"/>
      <c r="K454" s="85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  <c r="AA454" s="85"/>
      <c r="AB454" s="85"/>
      <c r="AC454" s="85"/>
      <c r="AD454" s="85"/>
      <c r="AE454" s="85"/>
    </row>
    <row r="455" spans="1:30" ht="18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</row>
    <row r="456" spans="1:30" ht="18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</row>
    <row r="457" spans="1:30" ht="18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</row>
    <row r="458" spans="1:30" ht="18" customHeight="1">
      <c r="A458" s="49"/>
      <c r="B458" s="49"/>
      <c r="C458" s="49"/>
      <c r="D458" s="49"/>
      <c r="E458" s="49"/>
      <c r="F458" s="49"/>
      <c r="G458" s="49"/>
      <c r="H458" s="49"/>
      <c r="I458" s="49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53"/>
      <c r="U458" s="60"/>
      <c r="V458" s="60"/>
      <c r="W458" s="60"/>
      <c r="AD458" s="60"/>
    </row>
    <row r="459" spans="1:30" ht="18" customHeight="1">
      <c r="A459" s="49"/>
      <c r="B459" s="49"/>
      <c r="C459" s="49"/>
      <c r="D459" s="49"/>
      <c r="E459" s="49"/>
      <c r="F459" s="49"/>
      <c r="G459" s="49"/>
      <c r="H459" s="49"/>
      <c r="I459" s="49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53"/>
      <c r="U459" s="60"/>
      <c r="V459" s="60"/>
      <c r="W459" s="60"/>
      <c r="Y459" s="141" t="s">
        <v>452</v>
      </c>
      <c r="Z459" s="141"/>
      <c r="AA459" s="141"/>
      <c r="AB459" s="141"/>
      <c r="AC459" s="141"/>
      <c r="AD459" s="60"/>
    </row>
    <row r="460" spans="1:30" ht="18" customHeight="1">
      <c r="A460" s="182"/>
      <c r="B460" s="182"/>
      <c r="C460" s="182"/>
      <c r="D460" s="182"/>
      <c r="E460" s="182"/>
      <c r="F460" s="182"/>
      <c r="G460" s="182"/>
      <c r="H460" s="182"/>
      <c r="I460" s="182"/>
      <c r="J460" s="264" t="s">
        <v>610</v>
      </c>
      <c r="K460" s="265"/>
      <c r="L460" s="265"/>
      <c r="M460" s="266"/>
      <c r="N460" s="284" t="s">
        <v>330</v>
      </c>
      <c r="O460" s="285"/>
      <c r="P460" s="285"/>
      <c r="Q460" s="286"/>
      <c r="R460" s="293" t="s">
        <v>129</v>
      </c>
      <c r="S460" s="294"/>
      <c r="T460" s="294"/>
      <c r="U460" s="294"/>
      <c r="V460" s="294"/>
      <c r="W460" s="294"/>
      <c r="X460" s="294"/>
      <c r="Y460" s="294"/>
      <c r="Z460" s="294"/>
      <c r="AA460" s="294"/>
      <c r="AB460" s="294"/>
      <c r="AC460" s="295"/>
      <c r="AD460" s="60"/>
    </row>
    <row r="461" spans="1:30" ht="18" customHeight="1">
      <c r="A461" s="134"/>
      <c r="B461" s="109"/>
      <c r="C461" s="135"/>
      <c r="D461" s="102"/>
      <c r="E461" s="57"/>
      <c r="F461" s="101"/>
      <c r="G461" s="49"/>
      <c r="H461" s="49"/>
      <c r="I461" s="49"/>
      <c r="J461" s="149"/>
      <c r="K461" s="150"/>
      <c r="L461" s="150"/>
      <c r="M461" s="151"/>
      <c r="N461" s="287"/>
      <c r="O461" s="288"/>
      <c r="P461" s="288"/>
      <c r="Q461" s="289"/>
      <c r="R461" s="296" t="s">
        <v>331</v>
      </c>
      <c r="S461" s="296"/>
      <c r="T461" s="296"/>
      <c r="U461" s="296"/>
      <c r="V461" s="296"/>
      <c r="W461" s="296"/>
      <c r="X461" s="296" t="s">
        <v>332</v>
      </c>
      <c r="Y461" s="296"/>
      <c r="Z461" s="296"/>
      <c r="AA461" s="296"/>
      <c r="AB461" s="296"/>
      <c r="AC461" s="296"/>
      <c r="AD461" s="49"/>
    </row>
    <row r="462" spans="1:39" ht="18" customHeight="1">
      <c r="A462" s="153" t="s">
        <v>150</v>
      </c>
      <c r="B462" s="154"/>
      <c r="C462" s="155"/>
      <c r="D462" s="153" t="s">
        <v>151</v>
      </c>
      <c r="E462" s="154"/>
      <c r="F462" s="155"/>
      <c r="G462" s="154" t="s">
        <v>152</v>
      </c>
      <c r="H462" s="154"/>
      <c r="I462" s="154"/>
      <c r="J462" s="153"/>
      <c r="K462" s="154"/>
      <c r="L462" s="154"/>
      <c r="M462" s="155"/>
      <c r="N462" s="290"/>
      <c r="O462" s="291"/>
      <c r="P462" s="291"/>
      <c r="Q462" s="292"/>
      <c r="R462" s="297"/>
      <c r="S462" s="297"/>
      <c r="T462" s="297"/>
      <c r="U462" s="297"/>
      <c r="V462" s="297"/>
      <c r="W462" s="297"/>
      <c r="X462" s="297"/>
      <c r="Y462" s="297"/>
      <c r="Z462" s="297"/>
      <c r="AA462" s="297"/>
      <c r="AB462" s="298"/>
      <c r="AC462" s="298"/>
      <c r="AD462" s="49"/>
      <c r="AE462" s="6"/>
      <c r="AF462" s="6"/>
      <c r="AG462" s="6"/>
      <c r="AH462" s="18"/>
      <c r="AI462" s="18"/>
      <c r="AJ462" s="18"/>
      <c r="AK462" s="18"/>
      <c r="AL462" s="18"/>
      <c r="AM462" s="18"/>
    </row>
    <row r="463" spans="1:30" ht="24.75" customHeight="1">
      <c r="A463" s="299">
        <v>43</v>
      </c>
      <c r="B463" s="299"/>
      <c r="C463" s="299"/>
      <c r="D463" s="299">
        <v>7</v>
      </c>
      <c r="E463" s="299"/>
      <c r="F463" s="299"/>
      <c r="G463" s="299">
        <v>3</v>
      </c>
      <c r="H463" s="299"/>
      <c r="I463" s="299"/>
      <c r="J463" s="299">
        <v>52224</v>
      </c>
      <c r="K463" s="299"/>
      <c r="L463" s="299"/>
      <c r="M463" s="299"/>
      <c r="N463" s="301">
        <v>2.85</v>
      </c>
      <c r="O463" s="301"/>
      <c r="P463" s="301"/>
      <c r="Q463" s="301"/>
      <c r="R463" s="178">
        <v>61</v>
      </c>
      <c r="S463" s="178"/>
      <c r="T463" s="178"/>
      <c r="U463" s="178"/>
      <c r="V463" s="9"/>
      <c r="W463" s="9"/>
      <c r="X463" s="178">
        <v>231</v>
      </c>
      <c r="Y463" s="178"/>
      <c r="Z463" s="178"/>
      <c r="AA463" s="178"/>
      <c r="AB463" s="103"/>
      <c r="AC463" s="104"/>
      <c r="AD463" s="49"/>
    </row>
    <row r="464" spans="1:30" ht="24.75" customHeight="1">
      <c r="A464" s="300">
        <v>46</v>
      </c>
      <c r="B464" s="300"/>
      <c r="C464" s="300"/>
      <c r="D464" s="300">
        <v>4</v>
      </c>
      <c r="E464" s="300"/>
      <c r="F464" s="300"/>
      <c r="G464" s="300">
        <v>1</v>
      </c>
      <c r="H464" s="300"/>
      <c r="I464" s="300"/>
      <c r="J464" s="300">
        <v>58666</v>
      </c>
      <c r="K464" s="300"/>
      <c r="L464" s="300"/>
      <c r="M464" s="300"/>
      <c r="N464" s="302">
        <v>2.62</v>
      </c>
      <c r="O464" s="302"/>
      <c r="P464" s="302"/>
      <c r="Q464" s="302"/>
      <c r="R464" s="180">
        <v>94</v>
      </c>
      <c r="S464" s="180"/>
      <c r="T464" s="180"/>
      <c r="U464" s="180"/>
      <c r="V464" s="17"/>
      <c r="W464" s="17"/>
      <c r="X464" s="180">
        <v>214</v>
      </c>
      <c r="Y464" s="180"/>
      <c r="Z464" s="180"/>
      <c r="AA464" s="180"/>
      <c r="AB464" s="17"/>
      <c r="AC464" s="81"/>
      <c r="AD464" s="49"/>
    </row>
    <row r="465" spans="1:31" ht="18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237" t="s">
        <v>293</v>
      </c>
      <c r="V465" s="237"/>
      <c r="W465" s="237"/>
      <c r="X465" s="237"/>
      <c r="Y465" s="237"/>
      <c r="Z465" s="237"/>
      <c r="AA465" s="237"/>
      <c r="AB465" s="199"/>
      <c r="AC465" s="199"/>
      <c r="AD465" s="22"/>
      <c r="AE465" s="22"/>
    </row>
    <row r="466" spans="1:30" ht="18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</row>
    <row r="467" spans="1:30" ht="18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</row>
    <row r="468" spans="1:24" ht="18" customHeight="1">
      <c r="A468" s="46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30" ht="18" customHeight="1">
      <c r="A469" s="46"/>
      <c r="B469" s="25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522" t="s">
        <v>190</v>
      </c>
      <c r="Y469" s="522"/>
      <c r="Z469" s="522"/>
      <c r="AA469" s="522"/>
      <c r="AB469" s="522"/>
      <c r="AC469" s="522"/>
      <c r="AD469" s="522"/>
    </row>
    <row r="470" spans="1:30" ht="18" customHeight="1">
      <c r="A470" s="377" t="s">
        <v>497</v>
      </c>
      <c r="B470" s="377"/>
      <c r="C470" s="377"/>
      <c r="D470" s="377"/>
      <c r="E470" s="377"/>
      <c r="F470" s="377"/>
      <c r="G470" s="377"/>
      <c r="H470" s="377"/>
      <c r="I470" s="377"/>
      <c r="J470" s="377"/>
      <c r="K470" s="377"/>
      <c r="L470" s="377"/>
      <c r="M470" s="377"/>
      <c r="N470" s="377"/>
      <c r="O470" s="377"/>
      <c r="P470" s="377"/>
      <c r="Q470" s="377"/>
      <c r="R470" s="377"/>
      <c r="S470" s="377"/>
      <c r="T470" s="377"/>
      <c r="U470" s="377"/>
      <c r="V470" s="377"/>
      <c r="W470" s="377"/>
      <c r="X470" s="377"/>
      <c r="Y470" s="377"/>
      <c r="Z470" s="378"/>
      <c r="AA470" s="523" t="s">
        <v>304</v>
      </c>
      <c r="AB470" s="524"/>
      <c r="AC470" s="369" t="s">
        <v>305</v>
      </c>
      <c r="AD470" s="369"/>
    </row>
    <row r="471" spans="1:30" ht="18" customHeight="1">
      <c r="A471" s="377" t="s">
        <v>242</v>
      </c>
      <c r="B471" s="377"/>
      <c r="C471" s="377"/>
      <c r="D471" s="377"/>
      <c r="E471" s="377"/>
      <c r="F471" s="377"/>
      <c r="G471" s="377"/>
      <c r="H471" s="377"/>
      <c r="I471" s="377"/>
      <c r="J471" s="377"/>
      <c r="K471" s="377"/>
      <c r="L471" s="377"/>
      <c r="M471" s="377"/>
      <c r="N471" s="377"/>
      <c r="O471" s="377"/>
      <c r="P471" s="377"/>
      <c r="Q471" s="377"/>
      <c r="R471" s="377"/>
      <c r="S471" s="377"/>
      <c r="T471" s="377"/>
      <c r="U471" s="377"/>
      <c r="V471" s="377"/>
      <c r="W471" s="377"/>
      <c r="X471" s="377"/>
      <c r="Y471" s="377"/>
      <c r="Z471" s="377"/>
      <c r="AA471" s="525"/>
      <c r="AB471" s="526"/>
      <c r="AC471" s="369"/>
      <c r="AD471" s="369"/>
    </row>
    <row r="472" spans="1:30" ht="18" customHeight="1">
      <c r="A472" s="373" t="s">
        <v>277</v>
      </c>
      <c r="B472" s="375"/>
      <c r="C472" s="375"/>
      <c r="D472" s="373" t="s">
        <v>243</v>
      </c>
      <c r="E472" s="375"/>
      <c r="F472" s="375"/>
      <c r="G472" s="373" t="s">
        <v>58</v>
      </c>
      <c r="H472" s="373"/>
      <c r="I472" s="373" t="s">
        <v>59</v>
      </c>
      <c r="J472" s="373"/>
      <c r="K472" s="373" t="s">
        <v>60</v>
      </c>
      <c r="L472" s="373"/>
      <c r="M472" s="373"/>
      <c r="N472" s="373" t="s">
        <v>582</v>
      </c>
      <c r="O472" s="373"/>
      <c r="P472" s="373"/>
      <c r="Q472" s="380" t="s">
        <v>583</v>
      </c>
      <c r="R472" s="388"/>
      <c r="S472" s="389"/>
      <c r="T472" s="373" t="s">
        <v>529</v>
      </c>
      <c r="U472" s="373"/>
      <c r="V472" s="373"/>
      <c r="W472" s="373" t="s">
        <v>61</v>
      </c>
      <c r="X472" s="379"/>
      <c r="Y472" s="373" t="s">
        <v>496</v>
      </c>
      <c r="Z472" s="379"/>
      <c r="AA472" s="525"/>
      <c r="AB472" s="526"/>
      <c r="AC472" s="369"/>
      <c r="AD472" s="369"/>
    </row>
    <row r="473" spans="1:30" ht="18" customHeight="1">
      <c r="A473" s="375"/>
      <c r="B473" s="375"/>
      <c r="C473" s="375"/>
      <c r="D473" s="375"/>
      <c r="E473" s="375"/>
      <c r="F473" s="375"/>
      <c r="G473" s="373"/>
      <c r="H473" s="373"/>
      <c r="I473" s="373"/>
      <c r="J473" s="373"/>
      <c r="K473" s="373"/>
      <c r="L473" s="373"/>
      <c r="M473" s="373"/>
      <c r="N473" s="373"/>
      <c r="O473" s="373"/>
      <c r="P473" s="373"/>
      <c r="Q473" s="390"/>
      <c r="R473" s="387"/>
      <c r="S473" s="391"/>
      <c r="T473" s="373"/>
      <c r="U473" s="373"/>
      <c r="V473" s="373"/>
      <c r="W473" s="373"/>
      <c r="X473" s="379"/>
      <c r="Y473" s="373"/>
      <c r="Z473" s="379"/>
      <c r="AA473" s="525"/>
      <c r="AB473" s="526"/>
      <c r="AC473" s="369"/>
      <c r="AD473" s="369"/>
    </row>
    <row r="474" spans="1:30" ht="18" customHeight="1">
      <c r="A474" s="375"/>
      <c r="B474" s="375"/>
      <c r="C474" s="375"/>
      <c r="D474" s="375"/>
      <c r="E474" s="375"/>
      <c r="F474" s="375"/>
      <c r="G474" s="373"/>
      <c r="H474" s="373"/>
      <c r="I474" s="373"/>
      <c r="J474" s="373"/>
      <c r="K474" s="373"/>
      <c r="L474" s="373"/>
      <c r="M474" s="373"/>
      <c r="N474" s="373"/>
      <c r="O474" s="373"/>
      <c r="P474" s="373"/>
      <c r="Q474" s="390"/>
      <c r="R474" s="387"/>
      <c r="S474" s="391"/>
      <c r="T474" s="373"/>
      <c r="U474" s="373"/>
      <c r="V474" s="373"/>
      <c r="W474" s="373"/>
      <c r="X474" s="379"/>
      <c r="Y474" s="373"/>
      <c r="Z474" s="379"/>
      <c r="AA474" s="525"/>
      <c r="AB474" s="526"/>
      <c r="AC474" s="369"/>
      <c r="AD474" s="369"/>
    </row>
    <row r="475" spans="1:30" ht="18" customHeight="1">
      <c r="A475" s="375"/>
      <c r="B475" s="375"/>
      <c r="C475" s="375"/>
      <c r="D475" s="375"/>
      <c r="E475" s="375"/>
      <c r="F475" s="375"/>
      <c r="G475" s="373"/>
      <c r="H475" s="373"/>
      <c r="I475" s="373"/>
      <c r="J475" s="373"/>
      <c r="K475" s="373"/>
      <c r="L475" s="373"/>
      <c r="M475" s="373"/>
      <c r="N475" s="373"/>
      <c r="O475" s="373"/>
      <c r="P475" s="373"/>
      <c r="Q475" s="390"/>
      <c r="R475" s="387"/>
      <c r="S475" s="391"/>
      <c r="T475" s="373"/>
      <c r="U475" s="373"/>
      <c r="V475" s="373"/>
      <c r="W475" s="373"/>
      <c r="X475" s="379"/>
      <c r="Y475" s="373"/>
      <c r="Z475" s="379"/>
      <c r="AA475" s="525"/>
      <c r="AB475" s="526"/>
      <c r="AC475" s="369"/>
      <c r="AD475" s="369"/>
    </row>
    <row r="476" spans="1:30" ht="24" customHeight="1">
      <c r="A476" s="376"/>
      <c r="B476" s="376"/>
      <c r="C476" s="376"/>
      <c r="D476" s="376"/>
      <c r="E476" s="376"/>
      <c r="F476" s="376"/>
      <c r="G476" s="374"/>
      <c r="H476" s="374"/>
      <c r="I476" s="374"/>
      <c r="J476" s="374"/>
      <c r="K476" s="374"/>
      <c r="L476" s="374"/>
      <c r="M476" s="374"/>
      <c r="N476" s="374"/>
      <c r="O476" s="374"/>
      <c r="P476" s="374"/>
      <c r="Q476" s="390"/>
      <c r="R476" s="387"/>
      <c r="S476" s="391"/>
      <c r="T476" s="374"/>
      <c r="U476" s="374"/>
      <c r="V476" s="374"/>
      <c r="W476" s="374"/>
      <c r="X476" s="380"/>
      <c r="Y476" s="374"/>
      <c r="Z476" s="380"/>
      <c r="AA476" s="525"/>
      <c r="AB476" s="526"/>
      <c r="AC476" s="370"/>
      <c r="AD476" s="370"/>
    </row>
    <row r="477" spans="1:30" ht="18" customHeight="1">
      <c r="A477" s="281">
        <v>72</v>
      </c>
      <c r="B477" s="281"/>
      <c r="C477" s="281"/>
      <c r="D477" s="281">
        <v>252</v>
      </c>
      <c r="E477" s="281"/>
      <c r="F477" s="281"/>
      <c r="G477" s="281">
        <v>575</v>
      </c>
      <c r="H477" s="281"/>
      <c r="I477" s="281">
        <v>933</v>
      </c>
      <c r="J477" s="281"/>
      <c r="K477" s="281">
        <v>36</v>
      </c>
      <c r="L477" s="281"/>
      <c r="M477" s="281"/>
      <c r="N477" s="281">
        <v>141</v>
      </c>
      <c r="O477" s="281"/>
      <c r="P477" s="281"/>
      <c r="Q477" s="281">
        <v>51</v>
      </c>
      <c r="R477" s="281"/>
      <c r="S477" s="281"/>
      <c r="T477" s="281">
        <v>172</v>
      </c>
      <c r="U477" s="281"/>
      <c r="V477" s="281"/>
      <c r="W477" s="281">
        <v>62</v>
      </c>
      <c r="X477" s="281"/>
      <c r="Y477" s="281">
        <v>177</v>
      </c>
      <c r="Z477" s="281"/>
      <c r="AA477" s="281">
        <v>32</v>
      </c>
      <c r="AB477" s="281"/>
      <c r="AC477" s="520">
        <v>7259</v>
      </c>
      <c r="AD477" s="521"/>
    </row>
    <row r="478" spans="1:30" ht="18" customHeight="1">
      <c r="A478" s="169">
        <v>288</v>
      </c>
      <c r="B478" s="169"/>
      <c r="C478" s="169"/>
      <c r="D478" s="169">
        <v>756</v>
      </c>
      <c r="E478" s="169"/>
      <c r="F478" s="169"/>
      <c r="G478" s="272">
        <v>3467</v>
      </c>
      <c r="H478" s="272"/>
      <c r="I478" s="272">
        <v>4495</v>
      </c>
      <c r="J478" s="272"/>
      <c r="K478" s="169">
        <v>118</v>
      </c>
      <c r="L478" s="169"/>
      <c r="M478" s="169"/>
      <c r="N478" s="169">
        <v>683</v>
      </c>
      <c r="O478" s="169"/>
      <c r="P478" s="169"/>
      <c r="Q478" s="169">
        <v>259</v>
      </c>
      <c r="R478" s="169"/>
      <c r="S478" s="169"/>
      <c r="T478" s="169">
        <v>1154</v>
      </c>
      <c r="U478" s="169"/>
      <c r="V478" s="169"/>
      <c r="W478" s="169">
        <v>129</v>
      </c>
      <c r="X478" s="169"/>
      <c r="Y478" s="169">
        <v>617</v>
      </c>
      <c r="Z478" s="169"/>
      <c r="AA478" s="169">
        <v>64</v>
      </c>
      <c r="AB478" s="169"/>
      <c r="AC478" s="272">
        <v>7259</v>
      </c>
      <c r="AD478" s="273"/>
    </row>
    <row r="479" spans="1:30" ht="18" customHeight="1">
      <c r="A479" s="169">
        <v>288</v>
      </c>
      <c r="B479" s="169"/>
      <c r="C479" s="169"/>
      <c r="D479" s="169">
        <v>756</v>
      </c>
      <c r="E479" s="169"/>
      <c r="F479" s="169"/>
      <c r="G479" s="272">
        <v>3467</v>
      </c>
      <c r="H479" s="272"/>
      <c r="I479" s="272">
        <v>4494</v>
      </c>
      <c r="J479" s="272"/>
      <c r="K479" s="169">
        <v>118</v>
      </c>
      <c r="L479" s="169"/>
      <c r="M479" s="169"/>
      <c r="N479" s="169">
        <v>682</v>
      </c>
      <c r="O479" s="169"/>
      <c r="P479" s="169"/>
      <c r="Q479" s="169">
        <v>259</v>
      </c>
      <c r="R479" s="169"/>
      <c r="S479" s="169"/>
      <c r="T479" s="169">
        <v>1154</v>
      </c>
      <c r="U479" s="169"/>
      <c r="V479" s="169"/>
      <c r="W479" s="169">
        <v>129</v>
      </c>
      <c r="X479" s="169"/>
      <c r="Y479" s="169">
        <v>616</v>
      </c>
      <c r="Z479" s="169"/>
      <c r="AA479" s="169">
        <v>32</v>
      </c>
      <c r="AB479" s="169"/>
      <c r="AC479" s="272">
        <v>7259</v>
      </c>
      <c r="AD479" s="273"/>
    </row>
    <row r="480" spans="1:30" ht="36" customHeight="1">
      <c r="A480" s="279">
        <v>4</v>
      </c>
      <c r="B480" s="279"/>
      <c r="C480" s="279"/>
      <c r="D480" s="279">
        <v>3</v>
      </c>
      <c r="E480" s="279"/>
      <c r="F480" s="279"/>
      <c r="G480" s="279">
        <v>6.03</v>
      </c>
      <c r="H480" s="279"/>
      <c r="I480" s="279">
        <v>4.82</v>
      </c>
      <c r="J480" s="279"/>
      <c r="K480" s="279">
        <v>3.28</v>
      </c>
      <c r="L480" s="279"/>
      <c r="M480" s="279"/>
      <c r="N480" s="279">
        <v>4.84</v>
      </c>
      <c r="O480" s="279"/>
      <c r="P480" s="279"/>
      <c r="Q480" s="279">
        <v>5.08</v>
      </c>
      <c r="R480" s="279"/>
      <c r="S480" s="279"/>
      <c r="T480" s="279">
        <v>6.71</v>
      </c>
      <c r="U480" s="279"/>
      <c r="V480" s="279"/>
      <c r="W480" s="279">
        <v>2.08</v>
      </c>
      <c r="X480" s="279"/>
      <c r="Y480" s="279">
        <v>3.48</v>
      </c>
      <c r="Z480" s="279"/>
      <c r="AA480" s="279">
        <v>1</v>
      </c>
      <c r="AB480" s="279"/>
      <c r="AC480" s="279">
        <v>1</v>
      </c>
      <c r="AD480" s="280"/>
    </row>
    <row r="481" spans="1:30" ht="18" customHeight="1">
      <c r="A481" s="279"/>
      <c r="B481" s="279"/>
      <c r="C481" s="279"/>
      <c r="D481" s="279"/>
      <c r="E481" s="279"/>
      <c r="F481" s="279"/>
      <c r="G481" s="279"/>
      <c r="H481" s="279"/>
      <c r="I481" s="279"/>
      <c r="J481" s="279"/>
      <c r="K481" s="279"/>
      <c r="L481" s="279"/>
      <c r="M481" s="279"/>
      <c r="N481" s="279"/>
      <c r="O481" s="279"/>
      <c r="P481" s="279"/>
      <c r="Q481" s="279"/>
      <c r="R481" s="279"/>
      <c r="S481" s="279"/>
      <c r="T481" s="279"/>
      <c r="U481" s="279"/>
      <c r="V481" s="279"/>
      <c r="W481" s="279"/>
      <c r="X481" s="279"/>
      <c r="Y481" s="279"/>
      <c r="Z481" s="279"/>
      <c r="AA481" s="279"/>
      <c r="AB481" s="279"/>
      <c r="AC481" s="279"/>
      <c r="AD481" s="280"/>
    </row>
    <row r="482" spans="1:30" ht="18" customHeight="1">
      <c r="A482" s="269" t="s">
        <v>534</v>
      </c>
      <c r="B482" s="269"/>
      <c r="C482" s="269"/>
      <c r="D482" s="269" t="s">
        <v>534</v>
      </c>
      <c r="E482" s="269"/>
      <c r="F482" s="269"/>
      <c r="G482" s="169">
        <v>163</v>
      </c>
      <c r="H482" s="169"/>
      <c r="I482" s="169">
        <v>113</v>
      </c>
      <c r="J482" s="169"/>
      <c r="K482" s="169">
        <v>2</v>
      </c>
      <c r="L482" s="169"/>
      <c r="M482" s="169"/>
      <c r="N482" s="169">
        <v>33</v>
      </c>
      <c r="O482" s="169"/>
      <c r="P482" s="169"/>
      <c r="Q482" s="169">
        <v>4</v>
      </c>
      <c r="R482" s="169"/>
      <c r="S482" s="169"/>
      <c r="T482" s="169">
        <v>85</v>
      </c>
      <c r="U482" s="169"/>
      <c r="V482" s="169"/>
      <c r="W482" s="269" t="s">
        <v>174</v>
      </c>
      <c r="X482" s="269"/>
      <c r="Y482" s="169">
        <v>18</v>
      </c>
      <c r="Z482" s="169"/>
      <c r="AA482" s="269" t="s">
        <v>174</v>
      </c>
      <c r="AB482" s="269"/>
      <c r="AC482" s="269" t="s">
        <v>174</v>
      </c>
      <c r="AD482" s="278"/>
    </row>
    <row r="483" spans="1:30" ht="18" customHeight="1">
      <c r="A483" s="269" t="s">
        <v>534</v>
      </c>
      <c r="B483" s="269"/>
      <c r="C483" s="269"/>
      <c r="D483" s="269" t="s">
        <v>534</v>
      </c>
      <c r="E483" s="269"/>
      <c r="F483" s="269"/>
      <c r="G483" s="272">
        <v>982</v>
      </c>
      <c r="H483" s="272"/>
      <c r="I483" s="169">
        <v>569</v>
      </c>
      <c r="J483" s="169"/>
      <c r="K483" s="169">
        <v>13</v>
      </c>
      <c r="L483" s="169"/>
      <c r="M483" s="169"/>
      <c r="N483" s="169">
        <v>164</v>
      </c>
      <c r="O483" s="169"/>
      <c r="P483" s="169"/>
      <c r="Q483" s="169">
        <v>25</v>
      </c>
      <c r="R483" s="169"/>
      <c r="S483" s="169"/>
      <c r="T483" s="169">
        <v>566</v>
      </c>
      <c r="U483" s="169"/>
      <c r="V483" s="169"/>
      <c r="W483" s="269" t="s">
        <v>174</v>
      </c>
      <c r="X483" s="269"/>
      <c r="Y483" s="169">
        <v>79</v>
      </c>
      <c r="Z483" s="169"/>
      <c r="AA483" s="269" t="s">
        <v>174</v>
      </c>
      <c r="AB483" s="269"/>
      <c r="AC483" s="269" t="s">
        <v>174</v>
      </c>
      <c r="AD483" s="278"/>
    </row>
    <row r="484" spans="1:30" ht="36" customHeight="1">
      <c r="A484" s="269" t="s">
        <v>534</v>
      </c>
      <c r="B484" s="269"/>
      <c r="C484" s="269"/>
      <c r="D484" s="269" t="s">
        <v>534</v>
      </c>
      <c r="E484" s="269"/>
      <c r="F484" s="269"/>
      <c r="G484" s="169">
        <v>232</v>
      </c>
      <c r="H484" s="169"/>
      <c r="I484" s="169">
        <v>142</v>
      </c>
      <c r="J484" s="169"/>
      <c r="K484" s="169">
        <v>3</v>
      </c>
      <c r="L484" s="169"/>
      <c r="M484" s="169"/>
      <c r="N484" s="169">
        <v>41</v>
      </c>
      <c r="O484" s="169"/>
      <c r="P484" s="169"/>
      <c r="Q484" s="169">
        <v>4</v>
      </c>
      <c r="R484" s="169"/>
      <c r="S484" s="169"/>
      <c r="T484" s="169">
        <v>118</v>
      </c>
      <c r="U484" s="169"/>
      <c r="V484" s="169"/>
      <c r="W484" s="269" t="s">
        <v>174</v>
      </c>
      <c r="X484" s="269"/>
      <c r="Y484" s="169">
        <v>20</v>
      </c>
      <c r="Z484" s="169"/>
      <c r="AA484" s="269" t="s">
        <v>174</v>
      </c>
      <c r="AB484" s="269"/>
      <c r="AC484" s="269" t="s">
        <v>174</v>
      </c>
      <c r="AD484" s="278"/>
    </row>
    <row r="485" spans="1:30" ht="18" customHeight="1">
      <c r="A485" s="269"/>
      <c r="B485" s="269"/>
      <c r="C485" s="269"/>
      <c r="D485" s="269"/>
      <c r="E485" s="269"/>
      <c r="F485" s="269"/>
      <c r="G485" s="169"/>
      <c r="H485" s="169"/>
      <c r="I485" s="169"/>
      <c r="J485" s="169"/>
      <c r="K485" s="169"/>
      <c r="L485" s="169"/>
      <c r="M485" s="169"/>
      <c r="N485" s="169"/>
      <c r="O485" s="169"/>
      <c r="P485" s="169"/>
      <c r="Q485" s="169"/>
      <c r="R485" s="169"/>
      <c r="S485" s="169"/>
      <c r="T485" s="169"/>
      <c r="U485" s="169"/>
      <c r="V485" s="169"/>
      <c r="W485" s="269"/>
      <c r="X485" s="269"/>
      <c r="Y485" s="169"/>
      <c r="Z485" s="169"/>
      <c r="AA485" s="269"/>
      <c r="AB485" s="269"/>
      <c r="AC485" s="269"/>
      <c r="AD485" s="278"/>
    </row>
    <row r="486" spans="1:30" ht="18" customHeight="1">
      <c r="A486" s="269" t="s">
        <v>534</v>
      </c>
      <c r="B486" s="269"/>
      <c r="C486" s="269"/>
      <c r="D486" s="269" t="s">
        <v>534</v>
      </c>
      <c r="E486" s="269"/>
      <c r="F486" s="269"/>
      <c r="G486" s="169">
        <v>449</v>
      </c>
      <c r="H486" s="169"/>
      <c r="I486" s="169">
        <v>432</v>
      </c>
      <c r="J486" s="169"/>
      <c r="K486" s="169">
        <v>7</v>
      </c>
      <c r="L486" s="169"/>
      <c r="M486" s="169"/>
      <c r="N486" s="169">
        <v>97</v>
      </c>
      <c r="O486" s="169"/>
      <c r="P486" s="169"/>
      <c r="Q486" s="169">
        <v>7</v>
      </c>
      <c r="R486" s="169"/>
      <c r="S486" s="169"/>
      <c r="T486" s="169">
        <v>152</v>
      </c>
      <c r="U486" s="169"/>
      <c r="V486" s="169"/>
      <c r="W486" s="169">
        <v>3</v>
      </c>
      <c r="X486" s="169"/>
      <c r="Y486" s="169">
        <v>70</v>
      </c>
      <c r="Z486" s="169"/>
      <c r="AA486" s="269" t="s">
        <v>174</v>
      </c>
      <c r="AB486" s="269"/>
      <c r="AC486" s="169">
        <v>4</v>
      </c>
      <c r="AD486" s="277"/>
    </row>
    <row r="487" spans="1:30" ht="18" customHeight="1">
      <c r="A487" s="269" t="s">
        <v>534</v>
      </c>
      <c r="B487" s="269"/>
      <c r="C487" s="269"/>
      <c r="D487" s="269" t="s">
        <v>534</v>
      </c>
      <c r="E487" s="269"/>
      <c r="F487" s="269"/>
      <c r="G487" s="272">
        <v>2757</v>
      </c>
      <c r="H487" s="272"/>
      <c r="I487" s="272">
        <v>2222</v>
      </c>
      <c r="J487" s="272"/>
      <c r="K487" s="169">
        <v>29</v>
      </c>
      <c r="L487" s="169"/>
      <c r="M487" s="169"/>
      <c r="N487" s="169">
        <v>480</v>
      </c>
      <c r="O487" s="169"/>
      <c r="P487" s="169"/>
      <c r="Q487" s="169">
        <v>38</v>
      </c>
      <c r="R487" s="169"/>
      <c r="S487" s="169"/>
      <c r="T487" s="169">
        <v>1039</v>
      </c>
      <c r="U487" s="169"/>
      <c r="V487" s="169"/>
      <c r="W487" s="169">
        <v>8</v>
      </c>
      <c r="X487" s="169"/>
      <c r="Y487" s="169">
        <v>270</v>
      </c>
      <c r="Z487" s="169"/>
      <c r="AA487" s="269" t="s">
        <v>174</v>
      </c>
      <c r="AB487" s="269"/>
      <c r="AC487" s="169">
        <v>4</v>
      </c>
      <c r="AD487" s="277"/>
    </row>
    <row r="488" spans="1:30" ht="36" customHeight="1">
      <c r="A488" s="269" t="s">
        <v>534</v>
      </c>
      <c r="B488" s="269"/>
      <c r="C488" s="269"/>
      <c r="D488" s="269" t="s">
        <v>534</v>
      </c>
      <c r="E488" s="269"/>
      <c r="F488" s="269"/>
      <c r="G488" s="272">
        <v>861</v>
      </c>
      <c r="H488" s="272"/>
      <c r="I488" s="169">
        <v>784</v>
      </c>
      <c r="J488" s="169"/>
      <c r="K488" s="169">
        <v>9</v>
      </c>
      <c r="L488" s="169"/>
      <c r="M488" s="169"/>
      <c r="N488" s="169">
        <v>142</v>
      </c>
      <c r="O488" s="169"/>
      <c r="P488" s="169"/>
      <c r="Q488" s="169">
        <v>8</v>
      </c>
      <c r="R488" s="169"/>
      <c r="S488" s="169"/>
      <c r="T488" s="169">
        <v>281</v>
      </c>
      <c r="U488" s="169"/>
      <c r="V488" s="169"/>
      <c r="W488" s="275">
        <v>4</v>
      </c>
      <c r="X488" s="275"/>
      <c r="Y488" s="275">
        <v>103</v>
      </c>
      <c r="Z488" s="275"/>
      <c r="AA488" s="269" t="s">
        <v>174</v>
      </c>
      <c r="AB488" s="269"/>
      <c r="AC488" s="275">
        <v>4</v>
      </c>
      <c r="AD488" s="276"/>
    </row>
    <row r="489" spans="1:30" ht="18" customHeight="1">
      <c r="A489" s="269"/>
      <c r="B489" s="269"/>
      <c r="C489" s="269"/>
      <c r="D489" s="269"/>
      <c r="E489" s="269"/>
      <c r="F489" s="269"/>
      <c r="G489" s="272"/>
      <c r="H489" s="272"/>
      <c r="I489" s="169"/>
      <c r="J489" s="169"/>
      <c r="K489" s="169"/>
      <c r="L489" s="169"/>
      <c r="M489" s="169"/>
      <c r="N489" s="169"/>
      <c r="O489" s="169"/>
      <c r="P489" s="169"/>
      <c r="Q489" s="169"/>
      <c r="R489" s="169"/>
      <c r="S489" s="169"/>
      <c r="T489" s="169"/>
      <c r="U489" s="169"/>
      <c r="V489" s="169"/>
      <c r="W489" s="275"/>
      <c r="X489" s="275"/>
      <c r="Y489" s="275"/>
      <c r="Z489" s="275"/>
      <c r="AA489" s="269"/>
      <c r="AB489" s="269"/>
      <c r="AC489" s="275"/>
      <c r="AD489" s="276"/>
    </row>
    <row r="490" spans="1:30" ht="36" customHeight="1">
      <c r="A490" s="283">
        <v>72</v>
      </c>
      <c r="B490" s="283"/>
      <c r="C490" s="283"/>
      <c r="D490" s="169">
        <v>252</v>
      </c>
      <c r="E490" s="169"/>
      <c r="F490" s="169"/>
      <c r="G490" s="169">
        <v>575</v>
      </c>
      <c r="H490" s="169"/>
      <c r="I490" s="169">
        <v>932</v>
      </c>
      <c r="J490" s="169"/>
      <c r="K490" s="169">
        <v>36</v>
      </c>
      <c r="L490" s="169"/>
      <c r="M490" s="169"/>
      <c r="N490" s="169">
        <v>140</v>
      </c>
      <c r="O490" s="169"/>
      <c r="P490" s="169"/>
      <c r="Q490" s="169">
        <v>51</v>
      </c>
      <c r="R490" s="169"/>
      <c r="S490" s="169"/>
      <c r="T490" s="169">
        <v>172</v>
      </c>
      <c r="U490" s="169"/>
      <c r="V490" s="169"/>
      <c r="W490" s="169">
        <v>62</v>
      </c>
      <c r="X490" s="169"/>
      <c r="Y490" s="169">
        <v>176</v>
      </c>
      <c r="Z490" s="169"/>
      <c r="AA490" s="269" t="s">
        <v>174</v>
      </c>
      <c r="AB490" s="269"/>
      <c r="AC490" s="272">
        <v>7259</v>
      </c>
      <c r="AD490" s="273"/>
    </row>
    <row r="491" spans="1:30" ht="36" customHeight="1">
      <c r="A491" s="282">
        <v>288</v>
      </c>
      <c r="B491" s="282"/>
      <c r="C491" s="282"/>
      <c r="D491" s="268">
        <v>756</v>
      </c>
      <c r="E491" s="268"/>
      <c r="F491" s="268"/>
      <c r="G491" s="270">
        <v>3467</v>
      </c>
      <c r="H491" s="270"/>
      <c r="I491" s="270">
        <v>4490</v>
      </c>
      <c r="J491" s="270"/>
      <c r="K491" s="268">
        <v>118</v>
      </c>
      <c r="L491" s="268"/>
      <c r="M491" s="268"/>
      <c r="N491" s="268">
        <v>676</v>
      </c>
      <c r="O491" s="268"/>
      <c r="P491" s="268"/>
      <c r="Q491" s="268">
        <v>259</v>
      </c>
      <c r="R491" s="268"/>
      <c r="S491" s="268"/>
      <c r="T491" s="268">
        <v>1154</v>
      </c>
      <c r="U491" s="268"/>
      <c r="V491" s="268"/>
      <c r="W491" s="268">
        <v>129</v>
      </c>
      <c r="X491" s="268"/>
      <c r="Y491" s="268">
        <v>611</v>
      </c>
      <c r="Z491" s="268"/>
      <c r="AA491" s="274" t="s">
        <v>174</v>
      </c>
      <c r="AB491" s="274"/>
      <c r="AC491" s="270">
        <v>7259</v>
      </c>
      <c r="AD491" s="271"/>
    </row>
    <row r="492" spans="21:31" ht="18" customHeight="1">
      <c r="U492" s="237" t="s">
        <v>293</v>
      </c>
      <c r="V492" s="237"/>
      <c r="W492" s="237"/>
      <c r="X492" s="237"/>
      <c r="Y492" s="237"/>
      <c r="Z492" s="237"/>
      <c r="AA492" s="237"/>
      <c r="AB492" s="237"/>
      <c r="AC492" s="237"/>
      <c r="AD492" s="237"/>
      <c r="AE492" s="53"/>
    </row>
    <row r="493" spans="1:30" ht="18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</row>
    <row r="494" spans="1:30" ht="18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</row>
    <row r="495" spans="1:10" ht="18" customHeight="1">
      <c r="A495" s="111" t="s">
        <v>428</v>
      </c>
      <c r="B495" s="127"/>
      <c r="C495" s="127"/>
      <c r="D495" s="127"/>
      <c r="E495" s="127"/>
      <c r="F495" s="127"/>
      <c r="G495" s="127"/>
      <c r="H495" s="127"/>
      <c r="I495" s="127"/>
      <c r="J495" s="127"/>
    </row>
    <row r="496" spans="1:34" ht="18" customHeight="1">
      <c r="A496" s="46"/>
      <c r="B496" s="25" t="s">
        <v>581</v>
      </c>
      <c r="Y496" s="141" t="s">
        <v>82</v>
      </c>
      <c r="Z496" s="141"/>
      <c r="AA496" s="141"/>
      <c r="AB496" s="141"/>
      <c r="AC496" s="141"/>
      <c r="AD496" s="141"/>
      <c r="AF496" s="8"/>
      <c r="AG496" s="8"/>
      <c r="AH496" s="8"/>
    </row>
    <row r="497" spans="1:34" ht="18" customHeight="1">
      <c r="A497" s="209" t="s">
        <v>474</v>
      </c>
      <c r="B497" s="210"/>
      <c r="C497" s="210"/>
      <c r="D497" s="210"/>
      <c r="E497" s="210"/>
      <c r="F497" s="210"/>
      <c r="G497" s="210"/>
      <c r="H497" s="210"/>
      <c r="I497" s="210"/>
      <c r="J497" s="211"/>
      <c r="K497" s="238" t="s">
        <v>83</v>
      </c>
      <c r="L497" s="238"/>
      <c r="M497" s="238"/>
      <c r="N497" s="238"/>
      <c r="O497" s="238" t="s">
        <v>321</v>
      </c>
      <c r="P497" s="238"/>
      <c r="Q497" s="238"/>
      <c r="R497" s="238"/>
      <c r="S497" s="238" t="s">
        <v>139</v>
      </c>
      <c r="T497" s="238"/>
      <c r="U497" s="238"/>
      <c r="V497" s="181"/>
      <c r="W497" s="238" t="s">
        <v>315</v>
      </c>
      <c r="X497" s="238"/>
      <c r="Y497" s="238"/>
      <c r="Z497" s="181"/>
      <c r="AA497" s="238" t="s">
        <v>255</v>
      </c>
      <c r="AB497" s="238"/>
      <c r="AC497" s="238"/>
      <c r="AD497" s="238"/>
      <c r="AF497" s="8"/>
      <c r="AG497" s="8"/>
      <c r="AH497" s="8"/>
    </row>
    <row r="498" spans="1:34" ht="18" customHeight="1">
      <c r="A498" s="311" t="s">
        <v>492</v>
      </c>
      <c r="B498" s="312"/>
      <c r="C498" s="312"/>
      <c r="D498" s="312"/>
      <c r="E498" s="312"/>
      <c r="F498" s="312"/>
      <c r="G498" s="312"/>
      <c r="H498" s="312"/>
      <c r="I498" s="312"/>
      <c r="J498" s="313"/>
      <c r="K498" s="238"/>
      <c r="L498" s="238"/>
      <c r="M498" s="238"/>
      <c r="N498" s="238"/>
      <c r="O498" s="238"/>
      <c r="P498" s="238"/>
      <c r="Q498" s="238"/>
      <c r="R498" s="238"/>
      <c r="S498" s="238"/>
      <c r="T498" s="238"/>
      <c r="U498" s="238"/>
      <c r="V498" s="181"/>
      <c r="W498" s="238"/>
      <c r="X498" s="238"/>
      <c r="Y498" s="238"/>
      <c r="Z498" s="181"/>
      <c r="AA498" s="238"/>
      <c r="AB498" s="238"/>
      <c r="AC498" s="238"/>
      <c r="AD498" s="238"/>
      <c r="AF498" s="8"/>
      <c r="AG498" s="8"/>
      <c r="AH498" s="8"/>
    </row>
    <row r="499" spans="1:34" ht="18" customHeight="1">
      <c r="A499" s="212" t="s">
        <v>322</v>
      </c>
      <c r="B499" s="447" t="s">
        <v>323</v>
      </c>
      <c r="C499" s="445" t="s">
        <v>451</v>
      </c>
      <c r="D499" s="433"/>
      <c r="E499" s="433"/>
      <c r="F499" s="433"/>
      <c r="G499" s="433"/>
      <c r="H499" s="433"/>
      <c r="I499" s="433"/>
      <c r="J499" s="446"/>
      <c r="K499" s="281">
        <v>39198</v>
      </c>
      <c r="L499" s="281"/>
      <c r="M499" s="281"/>
      <c r="N499" s="281"/>
      <c r="O499" s="281">
        <v>44465</v>
      </c>
      <c r="P499" s="281"/>
      <c r="Q499" s="281"/>
      <c r="R499" s="281"/>
      <c r="S499" s="281">
        <f>S510+S521</f>
        <v>48899</v>
      </c>
      <c r="T499" s="281"/>
      <c r="U499" s="281"/>
      <c r="V499" s="281"/>
      <c r="W499" s="281">
        <v>53040</v>
      </c>
      <c r="X499" s="281"/>
      <c r="Y499" s="281"/>
      <c r="Z499" s="281"/>
      <c r="AA499" s="281">
        <v>59577</v>
      </c>
      <c r="AB499" s="281"/>
      <c r="AC499" s="281"/>
      <c r="AD499" s="422"/>
      <c r="AF499" s="8"/>
      <c r="AG499" s="8"/>
      <c r="AH499" s="8"/>
    </row>
    <row r="500" spans="1:34" ht="18" customHeight="1">
      <c r="A500" s="213"/>
      <c r="B500" s="440"/>
      <c r="C500" s="429" t="s">
        <v>328</v>
      </c>
      <c r="D500" s="225"/>
      <c r="E500" s="225"/>
      <c r="F500" s="225"/>
      <c r="G500" s="225"/>
      <c r="H500" s="426" t="s">
        <v>329</v>
      </c>
      <c r="I500" s="426"/>
      <c r="J500" s="430"/>
      <c r="K500" s="169">
        <v>11021</v>
      </c>
      <c r="L500" s="169"/>
      <c r="M500" s="169"/>
      <c r="N500" s="169"/>
      <c r="O500" s="169">
        <f>O511+O522</f>
        <v>11306</v>
      </c>
      <c r="P500" s="169"/>
      <c r="Q500" s="169"/>
      <c r="R500" s="169"/>
      <c r="S500" s="169">
        <f>S511+S522</f>
        <v>9036</v>
      </c>
      <c r="T500" s="169"/>
      <c r="U500" s="169"/>
      <c r="V500" s="169"/>
      <c r="W500" s="169">
        <f>W511+W522</f>
        <v>7638</v>
      </c>
      <c r="X500" s="169"/>
      <c r="Y500" s="169"/>
      <c r="Z500" s="169"/>
      <c r="AA500" s="169">
        <v>8197</v>
      </c>
      <c r="AB500" s="169"/>
      <c r="AC500" s="169"/>
      <c r="AD500" s="277"/>
      <c r="AF500" s="8"/>
      <c r="AG500" s="8"/>
      <c r="AH500" s="8"/>
    </row>
    <row r="501" spans="1:34" ht="18" customHeight="1">
      <c r="A501" s="213"/>
      <c r="B501" s="440"/>
      <c r="C501" s="429" t="s">
        <v>326</v>
      </c>
      <c r="D501" s="225"/>
      <c r="E501" s="225"/>
      <c r="F501" s="225"/>
      <c r="G501" s="225"/>
      <c r="H501" s="426" t="s">
        <v>327</v>
      </c>
      <c r="I501" s="426"/>
      <c r="J501" s="430"/>
      <c r="K501" s="169">
        <v>25105</v>
      </c>
      <c r="L501" s="169"/>
      <c r="M501" s="169"/>
      <c r="N501" s="169"/>
      <c r="O501" s="169">
        <f>O512+O523</f>
        <v>29410</v>
      </c>
      <c r="P501" s="169"/>
      <c r="Q501" s="169"/>
      <c r="R501" s="169"/>
      <c r="S501" s="169">
        <f>S512+S523</f>
        <v>34999</v>
      </c>
      <c r="T501" s="169"/>
      <c r="U501" s="169"/>
      <c r="V501" s="169"/>
      <c r="W501" s="169">
        <f>W512+W523</f>
        <v>39553</v>
      </c>
      <c r="X501" s="169"/>
      <c r="Y501" s="169"/>
      <c r="Z501" s="169"/>
      <c r="AA501" s="169">
        <v>43703</v>
      </c>
      <c r="AB501" s="169"/>
      <c r="AC501" s="169"/>
      <c r="AD501" s="277"/>
      <c r="AF501" s="1"/>
      <c r="AG501" s="1"/>
      <c r="AH501" s="1"/>
    </row>
    <row r="502" spans="1:30" ht="18" customHeight="1">
      <c r="A502" s="213"/>
      <c r="B502" s="440"/>
      <c r="C502" s="429" t="s">
        <v>324</v>
      </c>
      <c r="D502" s="225"/>
      <c r="E502" s="225"/>
      <c r="F502" s="225"/>
      <c r="G502" s="225"/>
      <c r="H502" s="426" t="s">
        <v>325</v>
      </c>
      <c r="I502" s="426"/>
      <c r="J502" s="430"/>
      <c r="K502" s="169">
        <v>3070</v>
      </c>
      <c r="L502" s="169"/>
      <c r="M502" s="169"/>
      <c r="N502" s="169"/>
      <c r="O502" s="169">
        <f>O513+O524</f>
        <v>3749</v>
      </c>
      <c r="P502" s="169"/>
      <c r="Q502" s="169"/>
      <c r="R502" s="169"/>
      <c r="S502" s="169">
        <f>S513+S524</f>
        <v>4647</v>
      </c>
      <c r="T502" s="169"/>
      <c r="U502" s="169"/>
      <c r="V502" s="169"/>
      <c r="W502" s="169">
        <f>W513+W524</f>
        <v>5840</v>
      </c>
      <c r="X502" s="169"/>
      <c r="Y502" s="169"/>
      <c r="Z502" s="169"/>
      <c r="AA502" s="169">
        <v>7675</v>
      </c>
      <c r="AB502" s="169"/>
      <c r="AC502" s="169"/>
      <c r="AD502" s="277"/>
    </row>
    <row r="503" spans="1:30" ht="18" customHeight="1">
      <c r="A503" s="213"/>
      <c r="B503" s="443" t="s">
        <v>370</v>
      </c>
      <c r="C503" s="118"/>
      <c r="D503" s="436" t="s">
        <v>471</v>
      </c>
      <c r="E503" s="436"/>
      <c r="F503" s="436"/>
      <c r="G503" s="436"/>
      <c r="H503" s="436"/>
      <c r="I503" s="436"/>
      <c r="J503" s="115"/>
      <c r="K503" s="170">
        <f>K500/K499*100</f>
        <v>28.116230419919386</v>
      </c>
      <c r="L503" s="170"/>
      <c r="M503" s="170"/>
      <c r="N503" s="170"/>
      <c r="O503" s="170">
        <f>O500/O499*100</f>
        <v>25.42674013268863</v>
      </c>
      <c r="P503" s="170"/>
      <c r="Q503" s="170"/>
      <c r="R503" s="170"/>
      <c r="S503" s="170">
        <f>S500/S499*100</f>
        <v>18.47890549908996</v>
      </c>
      <c r="T503" s="170"/>
      <c r="U503" s="170"/>
      <c r="V503" s="170"/>
      <c r="W503" s="170">
        <f>W500/W499*100</f>
        <v>14.400452488687781</v>
      </c>
      <c r="X503" s="170"/>
      <c r="Y503" s="170"/>
      <c r="Z503" s="170"/>
      <c r="AA503" s="170">
        <f>AA500/AA499*100</f>
        <v>13.75866525672659</v>
      </c>
      <c r="AB503" s="170"/>
      <c r="AC503" s="170"/>
      <c r="AD503" s="171"/>
    </row>
    <row r="504" spans="1:30" ht="18" customHeight="1">
      <c r="A504" s="213"/>
      <c r="B504" s="440"/>
      <c r="C504" s="119"/>
      <c r="D504" s="427" t="s">
        <v>159</v>
      </c>
      <c r="E504" s="427"/>
      <c r="F504" s="427"/>
      <c r="G504" s="427"/>
      <c r="H504" s="427"/>
      <c r="I504" s="427"/>
      <c r="J504" s="101"/>
      <c r="K504" s="170">
        <f>K501/K499*100</f>
        <v>64.0466350323996</v>
      </c>
      <c r="L504" s="170"/>
      <c r="M504" s="170"/>
      <c r="N504" s="170"/>
      <c r="O504" s="170">
        <f>O501/O499*100</f>
        <v>66.1419093669178</v>
      </c>
      <c r="P504" s="170"/>
      <c r="Q504" s="170"/>
      <c r="R504" s="170"/>
      <c r="S504" s="170">
        <f>S501/S499*100</f>
        <v>71.57406081923966</v>
      </c>
      <c r="T504" s="170"/>
      <c r="U504" s="170"/>
      <c r="V504" s="170"/>
      <c r="W504" s="170">
        <f>W501/W499*100</f>
        <v>74.57202111613877</v>
      </c>
      <c r="X504" s="170"/>
      <c r="Y504" s="170"/>
      <c r="Z504" s="170"/>
      <c r="AA504" s="170">
        <f>AA501/AA499*100</f>
        <v>73.35548953455192</v>
      </c>
      <c r="AB504" s="170"/>
      <c r="AC504" s="170"/>
      <c r="AD504" s="171"/>
    </row>
    <row r="505" spans="1:30" ht="18" customHeight="1">
      <c r="A505" s="213"/>
      <c r="B505" s="444"/>
      <c r="C505" s="120"/>
      <c r="D505" s="437" t="s">
        <v>160</v>
      </c>
      <c r="E505" s="437"/>
      <c r="F505" s="437"/>
      <c r="G505" s="437"/>
      <c r="H505" s="437"/>
      <c r="I505" s="437"/>
      <c r="J505" s="117"/>
      <c r="K505" s="170">
        <f>K502/K499*100</f>
        <v>7.832032246543191</v>
      </c>
      <c r="L505" s="170"/>
      <c r="M505" s="170"/>
      <c r="N505" s="170"/>
      <c r="O505" s="170">
        <f>O502/O499*100</f>
        <v>8.431350500393568</v>
      </c>
      <c r="P505" s="170"/>
      <c r="Q505" s="170"/>
      <c r="R505" s="170"/>
      <c r="S505" s="170">
        <f>S502/S499*100</f>
        <v>9.503261825395203</v>
      </c>
      <c r="T505" s="170"/>
      <c r="U505" s="170"/>
      <c r="V505" s="170"/>
      <c r="W505" s="170">
        <f>W502/W499*100</f>
        <v>11.010558069381599</v>
      </c>
      <c r="X505" s="170"/>
      <c r="Y505" s="170"/>
      <c r="Z505" s="170"/>
      <c r="AA505" s="170">
        <f>AA502/AA499*100</f>
        <v>12.882488208536852</v>
      </c>
      <c r="AB505" s="170"/>
      <c r="AC505" s="170"/>
      <c r="AD505" s="171"/>
    </row>
    <row r="506" spans="1:30" ht="18" customHeight="1">
      <c r="A506" s="213"/>
      <c r="B506" s="48"/>
      <c r="C506" s="427" t="s">
        <v>161</v>
      </c>
      <c r="D506" s="427"/>
      <c r="E506" s="427"/>
      <c r="F506" s="427"/>
      <c r="G506" s="427"/>
      <c r="H506" s="427"/>
      <c r="I506" s="427"/>
      <c r="J506" s="49"/>
      <c r="K506" s="416">
        <f>K500/K501*100</f>
        <v>43.89962158932483</v>
      </c>
      <c r="L506" s="170"/>
      <c r="M506" s="170"/>
      <c r="N506" s="170"/>
      <c r="O506" s="170">
        <f>O500/O501*100</f>
        <v>38.44270656239374</v>
      </c>
      <c r="P506" s="170"/>
      <c r="Q506" s="170"/>
      <c r="R506" s="170"/>
      <c r="S506" s="170">
        <f>S500/S501*100</f>
        <v>25.81788051087174</v>
      </c>
      <c r="T506" s="170"/>
      <c r="U506" s="170"/>
      <c r="V506" s="170"/>
      <c r="W506" s="170">
        <f>W500/W501*100</f>
        <v>19.31079816954466</v>
      </c>
      <c r="X506" s="170"/>
      <c r="Y506" s="170"/>
      <c r="Z506" s="170"/>
      <c r="AA506" s="170">
        <f>AA500/AA501*100</f>
        <v>18.75614946342356</v>
      </c>
      <c r="AB506" s="170"/>
      <c r="AC506" s="170"/>
      <c r="AD506" s="171"/>
    </row>
    <row r="507" spans="1:30" ht="18" customHeight="1">
      <c r="A507" s="213"/>
      <c r="B507" s="48"/>
      <c r="C507" s="427" t="s">
        <v>162</v>
      </c>
      <c r="D507" s="427"/>
      <c r="E507" s="427"/>
      <c r="F507" s="427"/>
      <c r="G507" s="427"/>
      <c r="H507" s="427"/>
      <c r="I507" s="427"/>
      <c r="J507" s="49"/>
      <c r="K507" s="416">
        <f>K502/K501*100</f>
        <v>12.22863971320454</v>
      </c>
      <c r="L507" s="170"/>
      <c r="M507" s="170"/>
      <c r="N507" s="170"/>
      <c r="O507" s="170">
        <f>O502/O501*100</f>
        <v>12.747364841890512</v>
      </c>
      <c r="P507" s="170"/>
      <c r="Q507" s="170"/>
      <c r="R507" s="170"/>
      <c r="S507" s="170">
        <f>S502/S501*100</f>
        <v>13.277522214920426</v>
      </c>
      <c r="T507" s="170"/>
      <c r="U507" s="170"/>
      <c r="V507" s="170"/>
      <c r="W507" s="170">
        <f>W502/W501*100</f>
        <v>14.764998862286047</v>
      </c>
      <c r="X507" s="170"/>
      <c r="Y507" s="170"/>
      <c r="Z507" s="170"/>
      <c r="AA507" s="170">
        <f>AA502/AA501*100</f>
        <v>17.561723451479303</v>
      </c>
      <c r="AB507" s="170"/>
      <c r="AC507" s="170"/>
      <c r="AD507" s="171"/>
    </row>
    <row r="508" spans="1:30" ht="18" customHeight="1">
      <c r="A508" s="213"/>
      <c r="B508" s="48"/>
      <c r="C508" s="427" t="s">
        <v>163</v>
      </c>
      <c r="D508" s="427"/>
      <c r="E508" s="427"/>
      <c r="F508" s="427"/>
      <c r="G508" s="427"/>
      <c r="H508" s="427"/>
      <c r="I508" s="427"/>
      <c r="J508" s="49"/>
      <c r="K508" s="416">
        <f>(K500+K502)/K501*100</f>
        <v>56.12826130252938</v>
      </c>
      <c r="L508" s="170"/>
      <c r="M508" s="170"/>
      <c r="N508" s="170"/>
      <c r="O508" s="170">
        <f>(O500+O502)/O501*100</f>
        <v>51.190071404284254</v>
      </c>
      <c r="P508" s="170"/>
      <c r="Q508" s="170"/>
      <c r="R508" s="170"/>
      <c r="S508" s="170">
        <f>(S500+S502)/S501*100</f>
        <v>39.09540272579217</v>
      </c>
      <c r="T508" s="170"/>
      <c r="U508" s="170"/>
      <c r="V508" s="170"/>
      <c r="W508" s="170">
        <f>(W500+W502)/W501*100</f>
        <v>34.07579703183071</v>
      </c>
      <c r="X508" s="170"/>
      <c r="Y508" s="170"/>
      <c r="Z508" s="170"/>
      <c r="AA508" s="170">
        <f>(AA500+AA502)/AA501*100</f>
        <v>36.317872914902864</v>
      </c>
      <c r="AB508" s="170"/>
      <c r="AC508" s="170"/>
      <c r="AD508" s="171"/>
    </row>
    <row r="509" spans="1:30" ht="18" customHeight="1">
      <c r="A509" s="214"/>
      <c r="B509" s="50"/>
      <c r="C509" s="428" t="s">
        <v>569</v>
      </c>
      <c r="D509" s="428"/>
      <c r="E509" s="428"/>
      <c r="F509" s="428"/>
      <c r="G509" s="428"/>
      <c r="H509" s="428"/>
      <c r="I509" s="428"/>
      <c r="J509" s="112"/>
      <c r="K509" s="170">
        <f>K502/K500*100</f>
        <v>27.85591144179294</v>
      </c>
      <c r="L509" s="170"/>
      <c r="M509" s="170"/>
      <c r="N509" s="170"/>
      <c r="O509" s="170">
        <f>O502/O500*100</f>
        <v>33.15938439766496</v>
      </c>
      <c r="P509" s="170"/>
      <c r="Q509" s="170"/>
      <c r="R509" s="170"/>
      <c r="S509" s="170">
        <f>S502/S500*100</f>
        <v>51.42762284196547</v>
      </c>
      <c r="T509" s="170"/>
      <c r="U509" s="170"/>
      <c r="V509" s="170"/>
      <c r="W509" s="170">
        <f>W502/W500*100</f>
        <v>76.4598062319979</v>
      </c>
      <c r="X509" s="170"/>
      <c r="Y509" s="170"/>
      <c r="Z509" s="170"/>
      <c r="AA509" s="170">
        <f>AA502/AA500*100</f>
        <v>93.63181651823838</v>
      </c>
      <c r="AB509" s="170"/>
      <c r="AC509" s="170"/>
      <c r="AD509" s="171"/>
    </row>
    <row r="510" spans="1:30" ht="18" customHeight="1">
      <c r="A510" s="212" t="s">
        <v>570</v>
      </c>
      <c r="B510" s="440" t="s">
        <v>196</v>
      </c>
      <c r="C510" s="441" t="s">
        <v>451</v>
      </c>
      <c r="D510" s="427"/>
      <c r="E510" s="427"/>
      <c r="F510" s="427"/>
      <c r="G510" s="427"/>
      <c r="H510" s="427"/>
      <c r="I510" s="427"/>
      <c r="J510" s="442"/>
      <c r="K510" s="169">
        <v>19248</v>
      </c>
      <c r="L510" s="169"/>
      <c r="M510" s="169"/>
      <c r="N510" s="169"/>
      <c r="O510" s="169">
        <f>SUM(O511:R513)</f>
        <v>21926</v>
      </c>
      <c r="P510" s="169"/>
      <c r="Q510" s="169"/>
      <c r="R510" s="169"/>
      <c r="S510" s="169">
        <v>24402</v>
      </c>
      <c r="T510" s="169"/>
      <c r="U510" s="169"/>
      <c r="V510" s="169"/>
      <c r="W510" s="169">
        <v>26290</v>
      </c>
      <c r="X510" s="169"/>
      <c r="Y510" s="169"/>
      <c r="Z510" s="169"/>
      <c r="AA510" s="169">
        <v>29534</v>
      </c>
      <c r="AB510" s="169"/>
      <c r="AC510" s="169"/>
      <c r="AD510" s="277"/>
    </row>
    <row r="511" spans="1:30" ht="18" customHeight="1">
      <c r="A511" s="213"/>
      <c r="B511" s="440"/>
      <c r="C511" s="429" t="s">
        <v>328</v>
      </c>
      <c r="D511" s="225"/>
      <c r="E511" s="225"/>
      <c r="F511" s="225"/>
      <c r="G511" s="225"/>
      <c r="H511" s="426" t="s">
        <v>329</v>
      </c>
      <c r="I511" s="426"/>
      <c r="J511" s="430"/>
      <c r="K511" s="169">
        <v>5666</v>
      </c>
      <c r="L511" s="169"/>
      <c r="M511" s="169"/>
      <c r="N511" s="169"/>
      <c r="O511" s="169">
        <v>5899</v>
      </c>
      <c r="P511" s="169"/>
      <c r="Q511" s="169"/>
      <c r="R511" s="169"/>
      <c r="S511" s="419">
        <v>4701</v>
      </c>
      <c r="T511" s="419"/>
      <c r="U511" s="419"/>
      <c r="V511" s="419"/>
      <c r="W511" s="169">
        <v>3929</v>
      </c>
      <c r="X511" s="169"/>
      <c r="Y511" s="169"/>
      <c r="Z511" s="169"/>
      <c r="AA511" s="169">
        <v>4191</v>
      </c>
      <c r="AB511" s="169"/>
      <c r="AC511" s="169"/>
      <c r="AD511" s="277"/>
    </row>
    <row r="512" spans="1:30" ht="18" customHeight="1">
      <c r="A512" s="213"/>
      <c r="B512" s="440"/>
      <c r="C512" s="429" t="s">
        <v>326</v>
      </c>
      <c r="D512" s="225"/>
      <c r="E512" s="225"/>
      <c r="F512" s="225"/>
      <c r="G512" s="225"/>
      <c r="H512" s="426" t="s">
        <v>327</v>
      </c>
      <c r="I512" s="426"/>
      <c r="J512" s="430"/>
      <c r="K512" s="169">
        <v>12317</v>
      </c>
      <c r="L512" s="169"/>
      <c r="M512" s="169"/>
      <c r="N512" s="169"/>
      <c r="O512" s="169">
        <v>14551</v>
      </c>
      <c r="P512" s="169"/>
      <c r="Q512" s="169"/>
      <c r="R512" s="169"/>
      <c r="S512" s="419">
        <v>17740</v>
      </c>
      <c r="T512" s="419"/>
      <c r="U512" s="419"/>
      <c r="V512" s="419"/>
      <c r="W512" s="169">
        <v>20005</v>
      </c>
      <c r="X512" s="169"/>
      <c r="Y512" s="169"/>
      <c r="Z512" s="169"/>
      <c r="AA512" s="169">
        <v>22120</v>
      </c>
      <c r="AB512" s="169"/>
      <c r="AC512" s="169"/>
      <c r="AD512" s="277"/>
    </row>
    <row r="513" spans="1:30" ht="18" customHeight="1">
      <c r="A513" s="213"/>
      <c r="B513" s="440"/>
      <c r="C513" s="429" t="s">
        <v>324</v>
      </c>
      <c r="D513" s="225"/>
      <c r="E513" s="225"/>
      <c r="F513" s="225"/>
      <c r="G513" s="225"/>
      <c r="H513" s="426" t="s">
        <v>325</v>
      </c>
      <c r="I513" s="426"/>
      <c r="J513" s="430"/>
      <c r="K513" s="169">
        <v>1264</v>
      </c>
      <c r="L513" s="169"/>
      <c r="M513" s="169"/>
      <c r="N513" s="169"/>
      <c r="O513" s="169">
        <v>1476</v>
      </c>
      <c r="P513" s="169"/>
      <c r="Q513" s="169"/>
      <c r="R513" s="169"/>
      <c r="S513" s="419">
        <v>1780</v>
      </c>
      <c r="T513" s="419"/>
      <c r="U513" s="419"/>
      <c r="V513" s="419"/>
      <c r="W513" s="169">
        <v>2350</v>
      </c>
      <c r="X513" s="169"/>
      <c r="Y513" s="169"/>
      <c r="Z513" s="169"/>
      <c r="AA513" s="169">
        <v>3222</v>
      </c>
      <c r="AB513" s="169"/>
      <c r="AC513" s="169"/>
      <c r="AD513" s="277"/>
    </row>
    <row r="514" spans="1:30" ht="18" customHeight="1">
      <c r="A514" s="213"/>
      <c r="B514" s="443" t="s">
        <v>370</v>
      </c>
      <c r="C514" s="118"/>
      <c r="D514" s="436" t="s">
        <v>471</v>
      </c>
      <c r="E514" s="436"/>
      <c r="F514" s="436"/>
      <c r="G514" s="436"/>
      <c r="H514" s="436"/>
      <c r="I514" s="436"/>
      <c r="J514" s="115"/>
      <c r="K514" s="170">
        <f>K511/K510*100</f>
        <v>29.436824605153785</v>
      </c>
      <c r="L514" s="170"/>
      <c r="M514" s="170"/>
      <c r="N514" s="170"/>
      <c r="O514" s="170">
        <f>O511/O510*100</f>
        <v>26.904132080634863</v>
      </c>
      <c r="P514" s="170"/>
      <c r="Q514" s="170"/>
      <c r="R514" s="170"/>
      <c r="S514" s="170">
        <v>19.3</v>
      </c>
      <c r="T514" s="170"/>
      <c r="U514" s="170"/>
      <c r="V514" s="170"/>
      <c r="W514" s="170">
        <v>14.9</v>
      </c>
      <c r="X514" s="170"/>
      <c r="Y514" s="170"/>
      <c r="Z514" s="170"/>
      <c r="AA514" s="170">
        <f>AA511/AA510*100</f>
        <v>14.190424595381593</v>
      </c>
      <c r="AB514" s="170"/>
      <c r="AC514" s="170"/>
      <c r="AD514" s="171"/>
    </row>
    <row r="515" spans="1:30" ht="18" customHeight="1">
      <c r="A515" s="213"/>
      <c r="B515" s="440"/>
      <c r="C515" s="119"/>
      <c r="D515" s="427" t="s">
        <v>159</v>
      </c>
      <c r="E515" s="427"/>
      <c r="F515" s="427"/>
      <c r="G515" s="427"/>
      <c r="H515" s="427"/>
      <c r="I515" s="427"/>
      <c r="J515" s="101"/>
      <c r="K515" s="170">
        <f>K512/K510*100</f>
        <v>63.99106400665004</v>
      </c>
      <c r="L515" s="170"/>
      <c r="M515" s="170"/>
      <c r="N515" s="170"/>
      <c r="O515" s="170">
        <f>O512/O510*100</f>
        <v>66.36413390495302</v>
      </c>
      <c r="P515" s="170"/>
      <c r="Q515" s="170"/>
      <c r="R515" s="170"/>
      <c r="S515" s="170">
        <v>72.7</v>
      </c>
      <c r="T515" s="170"/>
      <c r="U515" s="170"/>
      <c r="V515" s="170"/>
      <c r="W515" s="170">
        <v>76.1</v>
      </c>
      <c r="X515" s="170"/>
      <c r="Y515" s="170"/>
      <c r="Z515" s="170"/>
      <c r="AA515" s="170">
        <f>AA512/AA510*100</f>
        <v>74.89672919347193</v>
      </c>
      <c r="AB515" s="170"/>
      <c r="AC515" s="170"/>
      <c r="AD515" s="171"/>
    </row>
    <row r="516" spans="1:30" ht="18" customHeight="1">
      <c r="A516" s="213"/>
      <c r="B516" s="444"/>
      <c r="C516" s="120"/>
      <c r="D516" s="437" t="s">
        <v>160</v>
      </c>
      <c r="E516" s="437"/>
      <c r="F516" s="437"/>
      <c r="G516" s="437"/>
      <c r="H516" s="437"/>
      <c r="I516" s="437"/>
      <c r="J516" s="124"/>
      <c r="K516" s="416">
        <f>K513/K510*100</f>
        <v>6.56691604322527</v>
      </c>
      <c r="L516" s="170"/>
      <c r="M516" s="170"/>
      <c r="N516" s="170"/>
      <c r="O516" s="170">
        <f>O513/O510*100</f>
        <v>6.731734014412114</v>
      </c>
      <c r="P516" s="170"/>
      <c r="Q516" s="170"/>
      <c r="R516" s="170"/>
      <c r="S516" s="170">
        <v>7.3</v>
      </c>
      <c r="T516" s="170"/>
      <c r="U516" s="170"/>
      <c r="V516" s="170"/>
      <c r="W516" s="170">
        <v>8.9</v>
      </c>
      <c r="X516" s="170"/>
      <c r="Y516" s="170"/>
      <c r="Z516" s="170"/>
      <c r="AA516" s="170">
        <f>AA513/AA510*100</f>
        <v>10.909460283063588</v>
      </c>
      <c r="AB516" s="170"/>
      <c r="AC516" s="170"/>
      <c r="AD516" s="171"/>
    </row>
    <row r="517" spans="1:30" ht="18" customHeight="1">
      <c r="A517" s="213"/>
      <c r="B517" s="48"/>
      <c r="C517" s="427" t="s">
        <v>161</v>
      </c>
      <c r="D517" s="427"/>
      <c r="E517" s="427"/>
      <c r="F517" s="427"/>
      <c r="G517" s="427"/>
      <c r="H517" s="427"/>
      <c r="I517" s="427"/>
      <c r="J517" s="49"/>
      <c r="K517" s="420">
        <f>K511/K512*100</f>
        <v>46.00146139482016</v>
      </c>
      <c r="L517" s="421"/>
      <c r="M517" s="421"/>
      <c r="N517" s="421"/>
      <c r="O517" s="421">
        <f>O511/O512*100</f>
        <v>40.540169060545665</v>
      </c>
      <c r="P517" s="421"/>
      <c r="Q517" s="421"/>
      <c r="R517" s="421"/>
      <c r="S517" s="170">
        <f>S511/S512*100</f>
        <v>26.499436302142055</v>
      </c>
      <c r="T517" s="170"/>
      <c r="U517" s="170"/>
      <c r="V517" s="170"/>
      <c r="W517" s="170">
        <f>W511/W512*100</f>
        <v>19.640089977505625</v>
      </c>
      <c r="X517" s="170"/>
      <c r="Y517" s="170"/>
      <c r="Z517" s="170"/>
      <c r="AA517" s="170">
        <f>AA511/AA512*100</f>
        <v>18.94665461121157</v>
      </c>
      <c r="AB517" s="170"/>
      <c r="AC517" s="170"/>
      <c r="AD517" s="171"/>
    </row>
    <row r="518" spans="1:30" ht="18" customHeight="1">
      <c r="A518" s="213"/>
      <c r="B518" s="48"/>
      <c r="C518" s="427" t="s">
        <v>162</v>
      </c>
      <c r="D518" s="427"/>
      <c r="E518" s="427"/>
      <c r="F518" s="427"/>
      <c r="G518" s="427"/>
      <c r="H518" s="427"/>
      <c r="I518" s="427"/>
      <c r="J518" s="49"/>
      <c r="K518" s="420">
        <f>K513/K512*100</f>
        <v>10.2622391816189</v>
      </c>
      <c r="L518" s="421"/>
      <c r="M518" s="421"/>
      <c r="N518" s="421"/>
      <c r="O518" s="421">
        <f>O513/O512*100</f>
        <v>10.14363274001787</v>
      </c>
      <c r="P518" s="421"/>
      <c r="Q518" s="421"/>
      <c r="R518" s="421"/>
      <c r="S518" s="170">
        <f>S513/S512*100</f>
        <v>10.033821871476889</v>
      </c>
      <c r="T518" s="170"/>
      <c r="U518" s="170"/>
      <c r="V518" s="170"/>
      <c r="W518" s="170">
        <f>W513/W512*100</f>
        <v>11.747063234191451</v>
      </c>
      <c r="X518" s="170"/>
      <c r="Y518" s="170"/>
      <c r="Z518" s="170"/>
      <c r="AA518" s="170">
        <f>AA513/AA512*100</f>
        <v>14.566003616636527</v>
      </c>
      <c r="AB518" s="170"/>
      <c r="AC518" s="170"/>
      <c r="AD518" s="171"/>
    </row>
    <row r="519" spans="1:30" ht="18" customHeight="1">
      <c r="A519" s="213"/>
      <c r="B519" s="48"/>
      <c r="C519" s="427" t="s">
        <v>177</v>
      </c>
      <c r="D519" s="427"/>
      <c r="E519" s="427"/>
      <c r="F519" s="427"/>
      <c r="G519" s="427"/>
      <c r="H519" s="427"/>
      <c r="I519" s="427"/>
      <c r="J519" s="49"/>
      <c r="K519" s="420">
        <f>(K511+K513)/K512*100</f>
        <v>56.26370057643907</v>
      </c>
      <c r="L519" s="421"/>
      <c r="M519" s="421"/>
      <c r="N519" s="421"/>
      <c r="O519" s="421">
        <f>(O511+O513)/O512*100</f>
        <v>50.68380180056353</v>
      </c>
      <c r="P519" s="421"/>
      <c r="Q519" s="421"/>
      <c r="R519" s="421"/>
      <c r="S519" s="170">
        <f>(S511+S513)/S512*100</f>
        <v>36.53325817361894</v>
      </c>
      <c r="T519" s="170"/>
      <c r="U519" s="170"/>
      <c r="V519" s="170"/>
      <c r="W519" s="170">
        <f>(W511+W513)/W512*100</f>
        <v>31.38715321169708</v>
      </c>
      <c r="X519" s="170"/>
      <c r="Y519" s="170"/>
      <c r="Z519" s="170"/>
      <c r="AA519" s="170">
        <f>(AA511+AA513)/AA512*100</f>
        <v>33.5126582278481</v>
      </c>
      <c r="AB519" s="170"/>
      <c r="AC519" s="170"/>
      <c r="AD519" s="171"/>
    </row>
    <row r="520" spans="1:30" ht="18" customHeight="1">
      <c r="A520" s="214"/>
      <c r="B520" s="50"/>
      <c r="C520" s="428" t="s">
        <v>178</v>
      </c>
      <c r="D520" s="428"/>
      <c r="E520" s="428"/>
      <c r="F520" s="428"/>
      <c r="G520" s="428"/>
      <c r="H520" s="428"/>
      <c r="I520" s="428"/>
      <c r="J520" s="51"/>
      <c r="K520" s="420">
        <f>K513/K511*100</f>
        <v>22.308506883162725</v>
      </c>
      <c r="L520" s="421"/>
      <c r="M520" s="421"/>
      <c r="N520" s="421"/>
      <c r="O520" s="421">
        <f>O513/O511*100</f>
        <v>25.02119003220885</v>
      </c>
      <c r="P520" s="421"/>
      <c r="Q520" s="421"/>
      <c r="R520" s="421"/>
      <c r="S520" s="170">
        <f>S513/S511*100</f>
        <v>37.86428419485216</v>
      </c>
      <c r="T520" s="170"/>
      <c r="U520" s="170"/>
      <c r="V520" s="170"/>
      <c r="W520" s="170">
        <f>W513/W511*100</f>
        <v>59.81165691015525</v>
      </c>
      <c r="X520" s="170"/>
      <c r="Y520" s="170"/>
      <c r="Z520" s="170"/>
      <c r="AA520" s="170">
        <f>AA513/AA511*100</f>
        <v>76.8790264853257</v>
      </c>
      <c r="AB520" s="170"/>
      <c r="AC520" s="170"/>
      <c r="AD520" s="171"/>
    </row>
    <row r="521" spans="1:30" ht="18" customHeight="1">
      <c r="A521" s="212" t="s">
        <v>179</v>
      </c>
      <c r="B521" s="431" t="s">
        <v>196</v>
      </c>
      <c r="C521" s="433" t="s">
        <v>451</v>
      </c>
      <c r="D521" s="433"/>
      <c r="E521" s="433"/>
      <c r="F521" s="433"/>
      <c r="G521" s="433"/>
      <c r="H521" s="433"/>
      <c r="I521" s="433"/>
      <c r="J521" s="433"/>
      <c r="K521" s="418">
        <v>19950</v>
      </c>
      <c r="L521" s="169"/>
      <c r="M521" s="169"/>
      <c r="N521" s="169"/>
      <c r="O521" s="169">
        <f>SUM(O522:R524)</f>
        <v>22539</v>
      </c>
      <c r="P521" s="169"/>
      <c r="Q521" s="169"/>
      <c r="R521" s="169"/>
      <c r="S521" s="169">
        <v>24497</v>
      </c>
      <c r="T521" s="169"/>
      <c r="U521" s="169"/>
      <c r="V521" s="169"/>
      <c r="W521" s="169">
        <v>26750</v>
      </c>
      <c r="X521" s="169"/>
      <c r="Y521" s="169"/>
      <c r="Z521" s="169"/>
      <c r="AA521" s="169">
        <v>30043</v>
      </c>
      <c r="AB521" s="169"/>
      <c r="AC521" s="169"/>
      <c r="AD521" s="277"/>
    </row>
    <row r="522" spans="1:30" ht="18" customHeight="1">
      <c r="A522" s="213"/>
      <c r="B522" s="432"/>
      <c r="C522" s="225" t="s">
        <v>328</v>
      </c>
      <c r="D522" s="225"/>
      <c r="E522" s="225"/>
      <c r="F522" s="225"/>
      <c r="G522" s="225"/>
      <c r="H522" s="426" t="s">
        <v>329</v>
      </c>
      <c r="I522" s="426"/>
      <c r="J522" s="426"/>
      <c r="K522" s="418">
        <v>5355</v>
      </c>
      <c r="L522" s="169"/>
      <c r="M522" s="169"/>
      <c r="N522" s="169"/>
      <c r="O522" s="169">
        <v>5407</v>
      </c>
      <c r="P522" s="169"/>
      <c r="Q522" s="169"/>
      <c r="R522" s="169"/>
      <c r="S522" s="419">
        <v>4335</v>
      </c>
      <c r="T522" s="419"/>
      <c r="U522" s="419"/>
      <c r="V522" s="419"/>
      <c r="W522" s="169">
        <v>3709</v>
      </c>
      <c r="X522" s="169"/>
      <c r="Y522" s="169"/>
      <c r="Z522" s="169"/>
      <c r="AA522" s="169">
        <v>4006</v>
      </c>
      <c r="AB522" s="169"/>
      <c r="AC522" s="169"/>
      <c r="AD522" s="277"/>
    </row>
    <row r="523" spans="1:30" ht="18" customHeight="1">
      <c r="A523" s="213"/>
      <c r="B523" s="432"/>
      <c r="C523" s="225" t="s">
        <v>326</v>
      </c>
      <c r="D523" s="225"/>
      <c r="E523" s="225"/>
      <c r="F523" s="225"/>
      <c r="G523" s="225"/>
      <c r="H523" s="426" t="s">
        <v>327</v>
      </c>
      <c r="I523" s="426"/>
      <c r="J523" s="426"/>
      <c r="K523" s="418">
        <v>12788</v>
      </c>
      <c r="L523" s="169"/>
      <c r="M523" s="169"/>
      <c r="N523" s="169"/>
      <c r="O523" s="169">
        <v>14859</v>
      </c>
      <c r="P523" s="169"/>
      <c r="Q523" s="169"/>
      <c r="R523" s="169"/>
      <c r="S523" s="419">
        <v>17259</v>
      </c>
      <c r="T523" s="419"/>
      <c r="U523" s="419"/>
      <c r="V523" s="419"/>
      <c r="W523" s="169">
        <v>19548</v>
      </c>
      <c r="X523" s="169"/>
      <c r="Y523" s="169"/>
      <c r="Z523" s="169"/>
      <c r="AA523" s="169">
        <v>21583</v>
      </c>
      <c r="AB523" s="169"/>
      <c r="AC523" s="169"/>
      <c r="AD523" s="277"/>
    </row>
    <row r="524" spans="1:30" ht="18" customHeight="1">
      <c r="A524" s="213"/>
      <c r="B524" s="432"/>
      <c r="C524" s="225" t="s">
        <v>324</v>
      </c>
      <c r="D524" s="225"/>
      <c r="E524" s="225"/>
      <c r="F524" s="225"/>
      <c r="G524" s="225"/>
      <c r="H524" s="426" t="s">
        <v>325</v>
      </c>
      <c r="I524" s="426"/>
      <c r="J524" s="426"/>
      <c r="K524" s="418">
        <v>1806</v>
      </c>
      <c r="L524" s="169"/>
      <c r="M524" s="169"/>
      <c r="N524" s="169"/>
      <c r="O524" s="169">
        <v>2273</v>
      </c>
      <c r="P524" s="169"/>
      <c r="Q524" s="169"/>
      <c r="R524" s="169"/>
      <c r="S524" s="419">
        <v>2867</v>
      </c>
      <c r="T524" s="419"/>
      <c r="U524" s="419"/>
      <c r="V524" s="419"/>
      <c r="W524" s="169">
        <v>3490</v>
      </c>
      <c r="X524" s="169"/>
      <c r="Y524" s="169"/>
      <c r="Z524" s="169"/>
      <c r="AA524" s="169">
        <v>4453</v>
      </c>
      <c r="AB524" s="169"/>
      <c r="AC524" s="169"/>
      <c r="AD524" s="277"/>
    </row>
    <row r="525" spans="1:30" ht="18" customHeight="1">
      <c r="A525" s="213"/>
      <c r="B525" s="434" t="s">
        <v>370</v>
      </c>
      <c r="C525" s="114"/>
      <c r="D525" s="436" t="s">
        <v>471</v>
      </c>
      <c r="E525" s="436"/>
      <c r="F525" s="436"/>
      <c r="G525" s="436"/>
      <c r="H525" s="436"/>
      <c r="I525" s="436"/>
      <c r="J525" s="125"/>
      <c r="K525" s="417">
        <f>K522/K521*100</f>
        <v>26.842105263157894</v>
      </c>
      <c r="L525" s="196"/>
      <c r="M525" s="196"/>
      <c r="N525" s="196"/>
      <c r="O525" s="196">
        <f>O522/O521*100</f>
        <v>23.9895292603931</v>
      </c>
      <c r="P525" s="196"/>
      <c r="Q525" s="196"/>
      <c r="R525" s="196"/>
      <c r="S525" s="196">
        <f>S522/S521*100</f>
        <v>17.696044413601665</v>
      </c>
      <c r="T525" s="196"/>
      <c r="U525" s="196"/>
      <c r="V525" s="196"/>
      <c r="W525" s="170">
        <v>13.9</v>
      </c>
      <c r="X525" s="170"/>
      <c r="Y525" s="170"/>
      <c r="Z525" s="170"/>
      <c r="AA525" s="170">
        <f>AA522/AA521*100</f>
        <v>13.334220949971707</v>
      </c>
      <c r="AB525" s="170"/>
      <c r="AC525" s="170"/>
      <c r="AD525" s="171"/>
    </row>
    <row r="526" spans="1:30" ht="18" customHeight="1">
      <c r="A526" s="213"/>
      <c r="B526" s="432"/>
      <c r="C526" s="1"/>
      <c r="D526" s="427" t="s">
        <v>159</v>
      </c>
      <c r="E526" s="427"/>
      <c r="F526" s="427"/>
      <c r="G526" s="427"/>
      <c r="H526" s="427"/>
      <c r="I526" s="427"/>
      <c r="J526" s="49"/>
      <c r="K526" s="417">
        <f>K523/K521*100</f>
        <v>64.1002506265664</v>
      </c>
      <c r="L526" s="196"/>
      <c r="M526" s="196"/>
      <c r="N526" s="196"/>
      <c r="O526" s="196">
        <f>O523/O521*100</f>
        <v>65.92572873685612</v>
      </c>
      <c r="P526" s="196"/>
      <c r="Q526" s="196"/>
      <c r="R526" s="196"/>
      <c r="S526" s="196">
        <f>S523/S521*100</f>
        <v>70.45352492141895</v>
      </c>
      <c r="T526" s="196"/>
      <c r="U526" s="196"/>
      <c r="V526" s="196"/>
      <c r="W526" s="170">
        <v>73.1</v>
      </c>
      <c r="X526" s="170"/>
      <c r="Y526" s="170"/>
      <c r="Z526" s="170"/>
      <c r="AA526" s="170">
        <f>AA523/AA521*100</f>
        <v>71.84036214758845</v>
      </c>
      <c r="AB526" s="170"/>
      <c r="AC526" s="170"/>
      <c r="AD526" s="171"/>
    </row>
    <row r="527" spans="1:30" ht="18" customHeight="1">
      <c r="A527" s="213"/>
      <c r="B527" s="435"/>
      <c r="C527" s="116"/>
      <c r="D527" s="437" t="s">
        <v>160</v>
      </c>
      <c r="E527" s="437"/>
      <c r="F527" s="437"/>
      <c r="G527" s="437"/>
      <c r="H527" s="437"/>
      <c r="I527" s="437"/>
      <c r="J527" s="124"/>
      <c r="K527" s="417">
        <f>K524/K521*100</f>
        <v>9.05263157894737</v>
      </c>
      <c r="L527" s="196"/>
      <c r="M527" s="196"/>
      <c r="N527" s="196"/>
      <c r="O527" s="196">
        <f>O524/O521*100</f>
        <v>10.084742002750788</v>
      </c>
      <c r="P527" s="196"/>
      <c r="Q527" s="196"/>
      <c r="R527" s="196"/>
      <c r="S527" s="196">
        <f>S524/S521*100</f>
        <v>11.703473894762624</v>
      </c>
      <c r="T527" s="196"/>
      <c r="U527" s="196"/>
      <c r="V527" s="196"/>
      <c r="W527" s="170">
        <v>13</v>
      </c>
      <c r="X527" s="170"/>
      <c r="Y527" s="170"/>
      <c r="Z527" s="170"/>
      <c r="AA527" s="170">
        <f>AA524/AA521*100</f>
        <v>14.822088340045934</v>
      </c>
      <c r="AB527" s="170"/>
      <c r="AC527" s="170"/>
      <c r="AD527" s="171"/>
    </row>
    <row r="528" spans="1:30" ht="18" customHeight="1">
      <c r="A528" s="213"/>
      <c r="B528" s="48"/>
      <c r="C528" s="427" t="s">
        <v>161</v>
      </c>
      <c r="D528" s="427"/>
      <c r="E528" s="427"/>
      <c r="F528" s="427"/>
      <c r="G528" s="427"/>
      <c r="H528" s="427"/>
      <c r="I528" s="427"/>
      <c r="J528" s="49"/>
      <c r="K528" s="416">
        <f>K522/K523*100</f>
        <v>41.87519549577729</v>
      </c>
      <c r="L528" s="170"/>
      <c r="M528" s="170"/>
      <c r="N528" s="170"/>
      <c r="O528" s="170">
        <f>O522/O523*100</f>
        <v>36.388720640689144</v>
      </c>
      <c r="P528" s="170"/>
      <c r="Q528" s="170"/>
      <c r="R528" s="170"/>
      <c r="S528" s="170">
        <f>S522/S523*100</f>
        <v>25.117330088649396</v>
      </c>
      <c r="T528" s="170"/>
      <c r="U528" s="170"/>
      <c r="V528" s="170"/>
      <c r="W528" s="170">
        <f>W522/W523*100</f>
        <v>18.97380806220585</v>
      </c>
      <c r="X528" s="170"/>
      <c r="Y528" s="170"/>
      <c r="Z528" s="170"/>
      <c r="AA528" s="170">
        <f>AA522/AA523*100</f>
        <v>18.56090441551221</v>
      </c>
      <c r="AB528" s="170"/>
      <c r="AC528" s="170"/>
      <c r="AD528" s="171"/>
    </row>
    <row r="529" spans="1:30" ht="18" customHeight="1">
      <c r="A529" s="213"/>
      <c r="B529" s="48"/>
      <c r="C529" s="427" t="s">
        <v>162</v>
      </c>
      <c r="D529" s="427"/>
      <c r="E529" s="427"/>
      <c r="F529" s="427"/>
      <c r="G529" s="427"/>
      <c r="H529" s="427"/>
      <c r="I529" s="427"/>
      <c r="J529" s="49"/>
      <c r="K529" s="416">
        <f>K524/K523*100</f>
        <v>14.122614951517049</v>
      </c>
      <c r="L529" s="170"/>
      <c r="M529" s="170"/>
      <c r="N529" s="170"/>
      <c r="O529" s="170">
        <f>O524/O523*100</f>
        <v>15.297126320748369</v>
      </c>
      <c r="P529" s="170"/>
      <c r="Q529" s="170"/>
      <c r="R529" s="170"/>
      <c r="S529" s="170">
        <f>S524/S523*100</f>
        <v>16.611622921374355</v>
      </c>
      <c r="T529" s="170"/>
      <c r="U529" s="170"/>
      <c r="V529" s="170"/>
      <c r="W529" s="170">
        <f>W524/W523*100</f>
        <v>17.853488847963987</v>
      </c>
      <c r="X529" s="170"/>
      <c r="Y529" s="170"/>
      <c r="Z529" s="170"/>
      <c r="AA529" s="170">
        <f>AA524/AA523*100</f>
        <v>20.631978872260575</v>
      </c>
      <c r="AB529" s="170"/>
      <c r="AC529" s="170"/>
      <c r="AD529" s="171"/>
    </row>
    <row r="530" spans="1:30" ht="18" customHeight="1">
      <c r="A530" s="213"/>
      <c r="B530" s="48"/>
      <c r="C530" s="427" t="s">
        <v>177</v>
      </c>
      <c r="D530" s="427"/>
      <c r="E530" s="427"/>
      <c r="F530" s="427"/>
      <c r="G530" s="427"/>
      <c r="H530" s="427"/>
      <c r="I530" s="427"/>
      <c r="J530" s="49"/>
      <c r="K530" s="416">
        <f>(K522+K524)/K523*100</f>
        <v>55.99781044729434</v>
      </c>
      <c r="L530" s="170"/>
      <c r="M530" s="170"/>
      <c r="N530" s="170"/>
      <c r="O530" s="170">
        <f>(O522+O524)/O523*100</f>
        <v>51.68584696143751</v>
      </c>
      <c r="P530" s="170"/>
      <c r="Q530" s="170"/>
      <c r="R530" s="170"/>
      <c r="S530" s="170">
        <f>(S522+S524)/S523*100</f>
        <v>41.72895301002376</v>
      </c>
      <c r="T530" s="170"/>
      <c r="U530" s="170"/>
      <c r="V530" s="170"/>
      <c r="W530" s="170">
        <f>(W522+W524)/W523*100</f>
        <v>36.827296910169835</v>
      </c>
      <c r="X530" s="170"/>
      <c r="Y530" s="170"/>
      <c r="Z530" s="170"/>
      <c r="AA530" s="170">
        <f>(AA522+AA524)/AA523*100</f>
        <v>39.19288328777279</v>
      </c>
      <c r="AB530" s="170"/>
      <c r="AC530" s="170"/>
      <c r="AD530" s="171"/>
    </row>
    <row r="531" spans="1:31" ht="18" customHeight="1">
      <c r="A531" s="214"/>
      <c r="B531" s="50"/>
      <c r="C531" s="428" t="s">
        <v>178</v>
      </c>
      <c r="D531" s="428"/>
      <c r="E531" s="428"/>
      <c r="F531" s="428"/>
      <c r="G531" s="428"/>
      <c r="H531" s="428"/>
      <c r="I531" s="428"/>
      <c r="J531" s="51"/>
      <c r="K531" s="413">
        <f>K524/K522*100</f>
        <v>33.72549019607843</v>
      </c>
      <c r="L531" s="414"/>
      <c r="M531" s="414"/>
      <c r="N531" s="414"/>
      <c r="O531" s="414">
        <f>O524/O522*100</f>
        <v>42.038098760865545</v>
      </c>
      <c r="P531" s="414"/>
      <c r="Q531" s="414"/>
      <c r="R531" s="414"/>
      <c r="S531" s="414">
        <f>S524/S522*100</f>
        <v>66.13610149942329</v>
      </c>
      <c r="T531" s="414"/>
      <c r="U531" s="414"/>
      <c r="V531" s="414"/>
      <c r="W531" s="414">
        <f>W524/W522*100</f>
        <v>94.09544351577244</v>
      </c>
      <c r="X531" s="414"/>
      <c r="Y531" s="414"/>
      <c r="Z531" s="414"/>
      <c r="AA531" s="414">
        <f>AA524/AA522*100</f>
        <v>111.15826260609087</v>
      </c>
      <c r="AB531" s="414"/>
      <c r="AC531" s="414"/>
      <c r="AD531" s="415"/>
      <c r="AE531" s="1"/>
    </row>
    <row r="532" spans="1:31" s="88" customFormat="1" ht="18" customHeight="1">
      <c r="A532" s="90" t="s">
        <v>454</v>
      </c>
      <c r="B532" s="90"/>
      <c r="C532" s="90"/>
      <c r="D532" s="90"/>
      <c r="E532" s="90"/>
      <c r="F532" s="90"/>
      <c r="G532" s="90"/>
      <c r="H532" s="90"/>
      <c r="I532" s="90"/>
      <c r="J532" s="90"/>
      <c r="K532" s="90"/>
      <c r="L532" s="90"/>
      <c r="M532" s="90"/>
      <c r="N532" s="90"/>
      <c r="O532" s="90"/>
      <c r="P532" s="90"/>
      <c r="Q532" s="90"/>
      <c r="R532" s="90"/>
      <c r="S532" s="90"/>
      <c r="T532" s="90"/>
      <c r="U532" s="237" t="s">
        <v>293</v>
      </c>
      <c r="V532" s="237"/>
      <c r="W532" s="237"/>
      <c r="X532" s="237"/>
      <c r="Y532" s="237"/>
      <c r="Z532" s="237"/>
      <c r="AA532" s="237"/>
      <c r="AB532" s="237"/>
      <c r="AC532" s="237"/>
      <c r="AD532" s="237"/>
      <c r="AE532" s="87"/>
    </row>
    <row r="533" spans="1:24" s="88" customFormat="1" ht="12.75" customHeight="1">
      <c r="A533" s="90" t="s">
        <v>140</v>
      </c>
      <c r="B533" s="90"/>
      <c r="C533" s="90"/>
      <c r="D533" s="90"/>
      <c r="E533" s="90"/>
      <c r="F533" s="90"/>
      <c r="V533" s="90"/>
      <c r="W533" s="90"/>
      <c r="X533" s="90"/>
    </row>
    <row r="534" spans="1:17" s="88" customFormat="1" ht="12.75" customHeight="1">
      <c r="A534" s="90"/>
      <c r="B534" s="90"/>
      <c r="C534" s="423" t="s">
        <v>376</v>
      </c>
      <c r="D534" s="423"/>
      <c r="E534" s="423"/>
      <c r="F534" s="423"/>
      <c r="G534" s="423"/>
      <c r="H534" s="382" t="s">
        <v>180</v>
      </c>
      <c r="I534" s="424" t="s">
        <v>233</v>
      </c>
      <c r="J534" s="424"/>
      <c r="K534" s="424"/>
      <c r="L534" s="424"/>
      <c r="M534" s="424"/>
      <c r="N534" s="424"/>
      <c r="O534" s="382" t="s">
        <v>234</v>
      </c>
      <c r="P534" s="423">
        <v>100</v>
      </c>
      <c r="Q534" s="423"/>
    </row>
    <row r="535" spans="1:17" s="88" customFormat="1" ht="12.75" customHeight="1">
      <c r="A535" s="90"/>
      <c r="B535" s="90"/>
      <c r="C535" s="423"/>
      <c r="D535" s="423"/>
      <c r="E535" s="423"/>
      <c r="F535" s="423"/>
      <c r="G535" s="423"/>
      <c r="H535" s="382"/>
      <c r="I535" s="425" t="s">
        <v>377</v>
      </c>
      <c r="J535" s="425"/>
      <c r="K535" s="425"/>
      <c r="L535" s="425"/>
      <c r="M535" s="425"/>
      <c r="N535" s="425"/>
      <c r="O535" s="382"/>
      <c r="P535" s="423"/>
      <c r="Q535" s="423"/>
    </row>
    <row r="536" spans="1:17" s="88" customFormat="1" ht="12.75" customHeight="1">
      <c r="A536" s="90"/>
      <c r="B536" s="90"/>
      <c r="C536" s="423" t="s">
        <v>162</v>
      </c>
      <c r="D536" s="423"/>
      <c r="E536" s="423"/>
      <c r="F536" s="423"/>
      <c r="G536" s="423"/>
      <c r="H536" s="382" t="s">
        <v>235</v>
      </c>
      <c r="I536" s="424" t="s">
        <v>236</v>
      </c>
      <c r="J536" s="424"/>
      <c r="K536" s="424"/>
      <c r="L536" s="424"/>
      <c r="M536" s="424"/>
      <c r="N536" s="424"/>
      <c r="O536" s="382" t="s">
        <v>237</v>
      </c>
      <c r="P536" s="423">
        <v>100</v>
      </c>
      <c r="Q536" s="423"/>
    </row>
    <row r="537" spans="1:17" s="88" customFormat="1" ht="12.75" customHeight="1">
      <c r="A537" s="90"/>
      <c r="B537" s="90"/>
      <c r="C537" s="423"/>
      <c r="D537" s="423"/>
      <c r="E537" s="423"/>
      <c r="F537" s="423"/>
      <c r="G537" s="423"/>
      <c r="H537" s="382"/>
      <c r="I537" s="425" t="s">
        <v>377</v>
      </c>
      <c r="J537" s="425"/>
      <c r="K537" s="425"/>
      <c r="L537" s="425"/>
      <c r="M537" s="425"/>
      <c r="N537" s="425"/>
      <c r="O537" s="382"/>
      <c r="P537" s="423"/>
      <c r="Q537" s="423"/>
    </row>
    <row r="538" spans="1:17" s="88" customFormat="1" ht="12.75" customHeight="1">
      <c r="A538" s="90"/>
      <c r="B538" s="90"/>
      <c r="C538" s="423" t="s">
        <v>378</v>
      </c>
      <c r="D538" s="423"/>
      <c r="E538" s="423"/>
      <c r="F538" s="423"/>
      <c r="G538" s="423"/>
      <c r="H538" s="382" t="s">
        <v>238</v>
      </c>
      <c r="I538" s="424" t="s">
        <v>379</v>
      </c>
      <c r="J538" s="424"/>
      <c r="K538" s="424"/>
      <c r="L538" s="424"/>
      <c r="M538" s="424"/>
      <c r="N538" s="424"/>
      <c r="O538" s="382" t="s">
        <v>234</v>
      </c>
      <c r="P538" s="423">
        <v>100</v>
      </c>
      <c r="Q538" s="423"/>
    </row>
    <row r="539" spans="1:17" s="88" customFormat="1" ht="12.75" customHeight="1">
      <c r="A539" s="90"/>
      <c r="B539" s="90"/>
      <c r="C539" s="423"/>
      <c r="D539" s="423"/>
      <c r="E539" s="423"/>
      <c r="F539" s="423"/>
      <c r="G539" s="423"/>
      <c r="H539" s="382"/>
      <c r="I539" s="425" t="s">
        <v>159</v>
      </c>
      <c r="J539" s="425"/>
      <c r="K539" s="425"/>
      <c r="L539" s="425"/>
      <c r="M539" s="425"/>
      <c r="N539" s="425"/>
      <c r="O539" s="382"/>
      <c r="P539" s="423"/>
      <c r="Q539" s="423"/>
    </row>
    <row r="540" spans="1:17" s="88" customFormat="1" ht="12.75" customHeight="1">
      <c r="A540" s="90"/>
      <c r="B540" s="90"/>
      <c r="C540" s="423" t="s">
        <v>178</v>
      </c>
      <c r="D540" s="423"/>
      <c r="E540" s="423"/>
      <c r="F540" s="423"/>
      <c r="G540" s="423"/>
      <c r="H540" s="382" t="s">
        <v>235</v>
      </c>
      <c r="I540" s="424" t="s">
        <v>239</v>
      </c>
      <c r="J540" s="424"/>
      <c r="K540" s="424"/>
      <c r="L540" s="424"/>
      <c r="M540" s="424"/>
      <c r="N540" s="424"/>
      <c r="O540" s="382" t="s">
        <v>237</v>
      </c>
      <c r="P540" s="423">
        <v>100</v>
      </c>
      <c r="Q540" s="423"/>
    </row>
    <row r="541" spans="1:17" ht="12.75" customHeight="1">
      <c r="A541" s="1"/>
      <c r="B541" s="1"/>
      <c r="C541" s="423"/>
      <c r="D541" s="423"/>
      <c r="E541" s="423"/>
      <c r="F541" s="423"/>
      <c r="G541" s="423"/>
      <c r="H541" s="382"/>
      <c r="I541" s="425" t="s">
        <v>217</v>
      </c>
      <c r="J541" s="425"/>
      <c r="K541" s="425"/>
      <c r="L541" s="425"/>
      <c r="M541" s="425"/>
      <c r="N541" s="425"/>
      <c r="O541" s="382"/>
      <c r="P541" s="423"/>
      <c r="Q541" s="423"/>
    </row>
    <row r="542" spans="1:24" ht="18.75" customHeight="1">
      <c r="A542" s="111" t="s">
        <v>351</v>
      </c>
      <c r="B542" s="123"/>
      <c r="C542" s="123"/>
      <c r="D542" s="123"/>
      <c r="E542" s="123"/>
      <c r="F542" s="123"/>
      <c r="G542" s="123"/>
      <c r="H542" s="123"/>
      <c r="I542" s="123"/>
      <c r="J542" s="123"/>
      <c r="K542" s="123"/>
      <c r="L542" s="123"/>
      <c r="M542" s="123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8.75" customHeight="1">
      <c r="A543" s="2"/>
      <c r="B543" s="25" t="s">
        <v>148</v>
      </c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30" ht="18.75" customHeight="1">
      <c r="A544" s="46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41" t="s">
        <v>372</v>
      </c>
      <c r="Z544" s="141"/>
      <c r="AA544" s="141"/>
      <c r="AB544" s="141"/>
      <c r="AC544" s="141"/>
      <c r="AD544" s="141"/>
    </row>
    <row r="545" spans="1:30" ht="18.75" customHeight="1">
      <c r="A545" s="64"/>
      <c r="B545" s="61"/>
      <c r="C545" s="61"/>
      <c r="D545" s="210" t="s">
        <v>498</v>
      </c>
      <c r="E545" s="211"/>
      <c r="F545" s="238" t="s">
        <v>586</v>
      </c>
      <c r="G545" s="238"/>
      <c r="H545" s="238"/>
      <c r="I545" s="238"/>
      <c r="J545" s="238"/>
      <c r="K545" s="315" t="s">
        <v>333</v>
      </c>
      <c r="L545" s="315"/>
      <c r="M545" s="315"/>
      <c r="N545" s="315"/>
      <c r="O545" s="315"/>
      <c r="P545" s="315" t="s">
        <v>334</v>
      </c>
      <c r="Q545" s="315"/>
      <c r="R545" s="315"/>
      <c r="S545" s="315"/>
      <c r="T545" s="315"/>
      <c r="U545" s="317" t="s">
        <v>422</v>
      </c>
      <c r="V545" s="317"/>
      <c r="W545" s="317"/>
      <c r="X545" s="317"/>
      <c r="Y545" s="317"/>
      <c r="Z545" s="238" t="s">
        <v>373</v>
      </c>
      <c r="AA545" s="238"/>
      <c r="AB545" s="238"/>
      <c r="AC545" s="238"/>
      <c r="AD545" s="238"/>
    </row>
    <row r="546" spans="1:30" ht="18.75" customHeight="1">
      <c r="A546" s="366"/>
      <c r="B546" s="367"/>
      <c r="C546" s="367"/>
      <c r="D546" s="367"/>
      <c r="E546" s="368"/>
      <c r="F546" s="238"/>
      <c r="G546" s="238"/>
      <c r="H546" s="238"/>
      <c r="I546" s="238"/>
      <c r="J546" s="238"/>
      <c r="K546" s="315"/>
      <c r="L546" s="315"/>
      <c r="M546" s="315"/>
      <c r="N546" s="315"/>
      <c r="O546" s="315"/>
      <c r="P546" s="315"/>
      <c r="Q546" s="315"/>
      <c r="R546" s="315"/>
      <c r="S546" s="315"/>
      <c r="T546" s="315"/>
      <c r="U546" s="317"/>
      <c r="V546" s="317"/>
      <c r="W546" s="317"/>
      <c r="X546" s="317"/>
      <c r="Y546" s="317"/>
      <c r="Z546" s="238"/>
      <c r="AA546" s="238"/>
      <c r="AB546" s="238"/>
      <c r="AC546" s="238"/>
      <c r="AD546" s="238"/>
    </row>
    <row r="547" spans="1:30" s="65" customFormat="1" ht="18.75" customHeight="1">
      <c r="A547" s="371" t="s">
        <v>423</v>
      </c>
      <c r="B547" s="200"/>
      <c r="C547" s="200"/>
      <c r="D547" s="200"/>
      <c r="E547" s="201"/>
      <c r="F547" s="360" t="s">
        <v>424</v>
      </c>
      <c r="G547" s="360"/>
      <c r="H547" s="360" t="s">
        <v>425</v>
      </c>
      <c r="I547" s="360"/>
      <c r="J547" s="360"/>
      <c r="K547" s="360" t="s">
        <v>457</v>
      </c>
      <c r="L547" s="360"/>
      <c r="M547" s="360" t="s">
        <v>425</v>
      </c>
      <c r="N547" s="360"/>
      <c r="O547" s="360"/>
      <c r="P547" s="360" t="s">
        <v>457</v>
      </c>
      <c r="Q547" s="360"/>
      <c r="R547" s="360" t="s">
        <v>425</v>
      </c>
      <c r="S547" s="360"/>
      <c r="T547" s="360"/>
      <c r="U547" s="360" t="s">
        <v>457</v>
      </c>
      <c r="V547" s="360"/>
      <c r="W547" s="360" t="s">
        <v>425</v>
      </c>
      <c r="X547" s="360"/>
      <c r="Y547" s="360"/>
      <c r="Z547" s="360" t="s">
        <v>457</v>
      </c>
      <c r="AA547" s="360"/>
      <c r="AB547" s="360" t="s">
        <v>425</v>
      </c>
      <c r="AC547" s="360"/>
      <c r="AD547" s="360"/>
    </row>
    <row r="548" spans="1:30" ht="18.75" customHeight="1">
      <c r="A548" s="191" t="s">
        <v>530</v>
      </c>
      <c r="B548" s="192"/>
      <c r="C548" s="192"/>
      <c r="D548" s="192"/>
      <c r="E548" s="192"/>
      <c r="F548" s="362">
        <v>17</v>
      </c>
      <c r="G548" s="257"/>
      <c r="H548" s="257">
        <v>807</v>
      </c>
      <c r="I548" s="257"/>
      <c r="J548" s="257"/>
      <c r="K548" s="257">
        <v>6</v>
      </c>
      <c r="L548" s="257"/>
      <c r="M548" s="257">
        <v>223</v>
      </c>
      <c r="N548" s="257"/>
      <c r="O548" s="257"/>
      <c r="P548" s="257">
        <v>2</v>
      </c>
      <c r="Q548" s="257"/>
      <c r="R548" s="257">
        <v>288</v>
      </c>
      <c r="S548" s="257"/>
      <c r="T548" s="257"/>
      <c r="U548" s="257">
        <v>7</v>
      </c>
      <c r="V548" s="257"/>
      <c r="W548" s="257">
        <v>292</v>
      </c>
      <c r="X548" s="257"/>
      <c r="Y548" s="257"/>
      <c r="Z548" s="257">
        <v>2</v>
      </c>
      <c r="AA548" s="257"/>
      <c r="AB548" s="257">
        <v>4</v>
      </c>
      <c r="AC548" s="257"/>
      <c r="AD548" s="258"/>
    </row>
    <row r="549" spans="1:30" ht="18.75" customHeight="1">
      <c r="A549" s="261" t="s">
        <v>472</v>
      </c>
      <c r="B549" s="262"/>
      <c r="C549" s="262"/>
      <c r="D549" s="262"/>
      <c r="E549" s="262"/>
      <c r="F549" s="361">
        <v>15</v>
      </c>
      <c r="G549" s="267"/>
      <c r="H549" s="267">
        <v>909</v>
      </c>
      <c r="I549" s="267"/>
      <c r="J549" s="267"/>
      <c r="K549" s="267">
        <v>6</v>
      </c>
      <c r="L549" s="267"/>
      <c r="M549" s="267">
        <v>181</v>
      </c>
      <c r="N549" s="267"/>
      <c r="O549" s="267"/>
      <c r="P549" s="267">
        <v>2</v>
      </c>
      <c r="Q549" s="267"/>
      <c r="R549" s="267">
        <v>391</v>
      </c>
      <c r="S549" s="267"/>
      <c r="T549" s="267"/>
      <c r="U549" s="267">
        <v>7</v>
      </c>
      <c r="V549" s="267"/>
      <c r="W549" s="267">
        <v>337</v>
      </c>
      <c r="X549" s="267"/>
      <c r="Y549" s="267"/>
      <c r="Z549" s="268" t="s">
        <v>12</v>
      </c>
      <c r="AA549" s="268"/>
      <c r="AB549" s="267" t="s">
        <v>532</v>
      </c>
      <c r="AC549" s="267"/>
      <c r="AD549" s="372"/>
    </row>
    <row r="550" spans="1:30" ht="18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237" t="s">
        <v>293</v>
      </c>
      <c r="V550" s="237"/>
      <c r="W550" s="237"/>
      <c r="X550" s="237"/>
      <c r="Y550" s="237"/>
      <c r="Z550" s="237"/>
      <c r="AA550" s="237"/>
      <c r="AB550" s="237"/>
      <c r="AC550" s="237"/>
      <c r="AD550" s="237"/>
    </row>
    <row r="551" spans="1:30" ht="18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</row>
    <row r="552" spans="1:30" ht="18.75" customHeight="1">
      <c r="A552" s="111" t="s">
        <v>502</v>
      </c>
      <c r="B552" s="123"/>
      <c r="C552" s="123"/>
      <c r="D552" s="123"/>
      <c r="E552" s="123"/>
      <c r="F552" s="123"/>
      <c r="G552" s="123"/>
      <c r="H552" s="123"/>
      <c r="I552" s="123"/>
      <c r="J552" s="123"/>
      <c r="K552" s="123"/>
      <c r="L552" s="123"/>
      <c r="M552" s="123"/>
      <c r="N552" s="123"/>
      <c r="O552" s="123"/>
      <c r="P552" s="123"/>
      <c r="Q552" s="123"/>
      <c r="R552" s="123"/>
      <c r="S552" s="123"/>
      <c r="T552" s="123"/>
      <c r="U552" s="126"/>
      <c r="V552" s="22"/>
      <c r="W552" s="22"/>
      <c r="X552" s="22"/>
      <c r="Y552" s="22"/>
      <c r="Z552" s="22"/>
      <c r="AA552" s="22"/>
      <c r="AB552" s="22"/>
      <c r="AC552" s="22"/>
      <c r="AD552" s="22"/>
    </row>
    <row r="553" spans="1:30" ht="18.75" customHeight="1">
      <c r="A553" s="46"/>
      <c r="B553" s="25" t="s">
        <v>207</v>
      </c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</row>
    <row r="554" spans="1:30" ht="18.75" customHeight="1">
      <c r="A554" s="165" t="s">
        <v>138</v>
      </c>
      <c r="B554" s="166"/>
      <c r="C554" s="166"/>
      <c r="D554" s="166"/>
      <c r="E554" s="166"/>
      <c r="F554" s="166"/>
      <c r="G554" s="167"/>
      <c r="H554" s="165" t="s">
        <v>228</v>
      </c>
      <c r="I554" s="166"/>
      <c r="J554" s="166"/>
      <c r="K554" s="167"/>
      <c r="L554" s="165" t="s">
        <v>533</v>
      </c>
      <c r="M554" s="166"/>
      <c r="N554" s="166"/>
      <c r="O554" s="167"/>
      <c r="P554" s="530" t="s">
        <v>86</v>
      </c>
      <c r="Q554" s="531"/>
      <c r="R554" s="531"/>
      <c r="S554" s="531"/>
      <c r="T554" s="531"/>
      <c r="U554" s="531"/>
      <c r="V554" s="531"/>
      <c r="W554" s="531"/>
      <c r="X554" s="531"/>
      <c r="Y554" s="532"/>
      <c r="Z554" s="181" t="s">
        <v>369</v>
      </c>
      <c r="AA554" s="182"/>
      <c r="AB554" s="182"/>
      <c r="AC554" s="182"/>
      <c r="AD554" s="316"/>
    </row>
    <row r="555" spans="1:30" ht="18.75" customHeight="1">
      <c r="A555" s="191"/>
      <c r="B555" s="192"/>
      <c r="C555" s="192"/>
      <c r="D555" s="192"/>
      <c r="E555" s="192"/>
      <c r="F555" s="192"/>
      <c r="G555" s="193"/>
      <c r="H555" s="191"/>
      <c r="I555" s="192"/>
      <c r="J555" s="192"/>
      <c r="K555" s="193"/>
      <c r="L555" s="191"/>
      <c r="M555" s="192"/>
      <c r="N555" s="192"/>
      <c r="O555" s="193"/>
      <c r="P555" s="264" t="s">
        <v>42</v>
      </c>
      <c r="Q555" s="265"/>
      <c r="R555" s="265"/>
      <c r="S555" s="265"/>
      <c r="T555" s="266"/>
      <c r="U555" s="265" t="s">
        <v>210</v>
      </c>
      <c r="V555" s="265"/>
      <c r="W555" s="265"/>
      <c r="X555" s="265"/>
      <c r="Y555" s="266"/>
      <c r="Z555" s="264" t="s">
        <v>210</v>
      </c>
      <c r="AA555" s="265"/>
      <c r="AB555" s="265"/>
      <c r="AC555" s="265"/>
      <c r="AD555" s="266"/>
    </row>
    <row r="556" spans="1:30" ht="18.75" customHeight="1">
      <c r="A556" s="261"/>
      <c r="B556" s="262"/>
      <c r="C556" s="262"/>
      <c r="D556" s="262"/>
      <c r="E556" s="262"/>
      <c r="F556" s="262"/>
      <c r="G556" s="263"/>
      <c r="H556" s="261" t="s">
        <v>531</v>
      </c>
      <c r="I556" s="262"/>
      <c r="J556" s="262"/>
      <c r="K556" s="263"/>
      <c r="L556" s="261" t="s">
        <v>430</v>
      </c>
      <c r="M556" s="262"/>
      <c r="N556" s="262"/>
      <c r="O556" s="263"/>
      <c r="P556" s="261" t="s">
        <v>430</v>
      </c>
      <c r="Q556" s="262"/>
      <c r="R556" s="262"/>
      <c r="S556" s="262"/>
      <c r="T556" s="263"/>
      <c r="U556" s="262" t="s">
        <v>54</v>
      </c>
      <c r="V556" s="262"/>
      <c r="W556" s="262"/>
      <c r="X556" s="262"/>
      <c r="Y556" s="263"/>
      <c r="Z556" s="261" t="s">
        <v>240</v>
      </c>
      <c r="AA556" s="262"/>
      <c r="AB556" s="262"/>
      <c r="AC556" s="262"/>
      <c r="AD556" s="263"/>
    </row>
    <row r="557" spans="1:30" ht="18.75" customHeight="1">
      <c r="A557" s="364" t="s">
        <v>13</v>
      </c>
      <c r="B557" s="365"/>
      <c r="C557" s="365"/>
      <c r="D557" s="365"/>
      <c r="E557" s="365"/>
      <c r="F557" s="365"/>
      <c r="G557" s="365"/>
      <c r="H557" s="229">
        <v>22392</v>
      </c>
      <c r="I557" s="178"/>
      <c r="J557" s="178"/>
      <c r="K557" s="178"/>
      <c r="L557" s="178">
        <v>58666</v>
      </c>
      <c r="M557" s="178"/>
      <c r="N557" s="178"/>
      <c r="O557" s="178"/>
      <c r="P557" s="256">
        <v>2.62</v>
      </c>
      <c r="Q557" s="256"/>
      <c r="R557" s="256"/>
      <c r="S557" s="256"/>
      <c r="T557" s="256"/>
      <c r="U557" s="533" t="s">
        <v>262</v>
      </c>
      <c r="V557" s="533"/>
      <c r="W557" s="533"/>
      <c r="X557" s="533"/>
      <c r="Y557" s="533"/>
      <c r="Z557" s="533" t="s">
        <v>262</v>
      </c>
      <c r="AA557" s="533"/>
      <c r="AB557" s="533"/>
      <c r="AC557" s="533"/>
      <c r="AD557" s="536"/>
    </row>
    <row r="558" spans="1:30" ht="18.75" customHeight="1">
      <c r="A558" s="27"/>
      <c r="B558" s="190" t="s">
        <v>191</v>
      </c>
      <c r="C558" s="190"/>
      <c r="D558" s="190"/>
      <c r="E558" s="190"/>
      <c r="F558" s="190"/>
      <c r="G558" s="190"/>
      <c r="H558" s="177">
        <v>22152</v>
      </c>
      <c r="I558" s="198"/>
      <c r="J558" s="198"/>
      <c r="K558" s="198"/>
      <c r="L558" s="198">
        <v>58390</v>
      </c>
      <c r="M558" s="198"/>
      <c r="N558" s="198"/>
      <c r="O558" s="198"/>
      <c r="P558" s="256">
        <v>2.64</v>
      </c>
      <c r="Q558" s="256"/>
      <c r="R558" s="256"/>
      <c r="S558" s="256"/>
      <c r="T558" s="256"/>
      <c r="U558" s="259">
        <v>88.1</v>
      </c>
      <c r="V558" s="259"/>
      <c r="W558" s="259"/>
      <c r="X558" s="259"/>
      <c r="Y558" s="259"/>
      <c r="Z558" s="259">
        <v>33.4</v>
      </c>
      <c r="AA558" s="259"/>
      <c r="AB558" s="259"/>
      <c r="AC558" s="259"/>
      <c r="AD558" s="260"/>
    </row>
    <row r="559" spans="1:30" ht="18.75" customHeight="1">
      <c r="A559" s="27"/>
      <c r="B559" s="190" t="s">
        <v>192</v>
      </c>
      <c r="C559" s="190"/>
      <c r="D559" s="190"/>
      <c r="E559" s="190"/>
      <c r="F559" s="190"/>
      <c r="G559" s="53"/>
      <c r="H559" s="177">
        <v>21965</v>
      </c>
      <c r="I559" s="198"/>
      <c r="J559" s="198"/>
      <c r="K559" s="198"/>
      <c r="L559" s="198">
        <v>57993</v>
      </c>
      <c r="M559" s="198"/>
      <c r="N559" s="198"/>
      <c r="O559" s="198"/>
      <c r="P559" s="256">
        <v>2.64</v>
      </c>
      <c r="Q559" s="256"/>
      <c r="R559" s="256"/>
      <c r="S559" s="256"/>
      <c r="T559" s="256"/>
      <c r="U559" s="259">
        <v>88.4</v>
      </c>
      <c r="V559" s="259"/>
      <c r="W559" s="259"/>
      <c r="X559" s="259"/>
      <c r="Y559" s="259"/>
      <c r="Z559" s="259">
        <v>33.5</v>
      </c>
      <c r="AA559" s="259"/>
      <c r="AB559" s="259"/>
      <c r="AC559" s="259"/>
      <c r="AD559" s="260"/>
    </row>
    <row r="560" spans="1:30" ht="18.75" customHeight="1">
      <c r="A560" s="27"/>
      <c r="B560" s="53"/>
      <c r="C560" s="190" t="s">
        <v>193</v>
      </c>
      <c r="D560" s="190"/>
      <c r="E560" s="190"/>
      <c r="F560" s="190"/>
      <c r="G560" s="190"/>
      <c r="H560" s="177">
        <v>13566</v>
      </c>
      <c r="I560" s="198"/>
      <c r="J560" s="198"/>
      <c r="K560" s="198"/>
      <c r="L560" s="198">
        <v>44724</v>
      </c>
      <c r="M560" s="198"/>
      <c r="N560" s="198"/>
      <c r="O560" s="198"/>
      <c r="P560" s="256">
        <v>3.3</v>
      </c>
      <c r="Q560" s="256"/>
      <c r="R560" s="256"/>
      <c r="S560" s="256"/>
      <c r="T560" s="256"/>
      <c r="U560" s="259">
        <v>122.1</v>
      </c>
      <c r="V560" s="259"/>
      <c r="W560" s="259"/>
      <c r="X560" s="259"/>
      <c r="Y560" s="259"/>
      <c r="Z560" s="259">
        <v>37</v>
      </c>
      <c r="AA560" s="259"/>
      <c r="AB560" s="259"/>
      <c r="AC560" s="259"/>
      <c r="AD560" s="260"/>
    </row>
    <row r="561" spans="1:30" ht="29.25" customHeight="1">
      <c r="A561" s="27"/>
      <c r="B561" s="53"/>
      <c r="C561" s="477" t="s">
        <v>194</v>
      </c>
      <c r="D561" s="477"/>
      <c r="E561" s="477"/>
      <c r="F561" s="477"/>
      <c r="G561" s="478"/>
      <c r="H561" s="177">
        <v>1326</v>
      </c>
      <c r="I561" s="198"/>
      <c r="J561" s="198"/>
      <c r="K561" s="198"/>
      <c r="L561" s="198">
        <v>3338</v>
      </c>
      <c r="M561" s="198"/>
      <c r="N561" s="198"/>
      <c r="O561" s="198"/>
      <c r="P561" s="256">
        <v>2.52</v>
      </c>
      <c r="Q561" s="256"/>
      <c r="R561" s="256"/>
      <c r="S561" s="256"/>
      <c r="T561" s="256"/>
      <c r="U561" s="259">
        <v>51.6</v>
      </c>
      <c r="V561" s="259"/>
      <c r="W561" s="259"/>
      <c r="X561" s="259"/>
      <c r="Y561" s="259"/>
      <c r="Z561" s="259">
        <v>20.5</v>
      </c>
      <c r="AA561" s="259"/>
      <c r="AB561" s="259"/>
      <c r="AC561" s="259"/>
      <c r="AD561" s="260"/>
    </row>
    <row r="562" spans="1:30" ht="18.75" customHeight="1">
      <c r="A562" s="27"/>
      <c r="B562" s="53"/>
      <c r="C562" s="190" t="s">
        <v>195</v>
      </c>
      <c r="D562" s="190"/>
      <c r="E562" s="190"/>
      <c r="F562" s="190"/>
      <c r="G562" s="190"/>
      <c r="H562" s="177">
        <v>6684</v>
      </c>
      <c r="I562" s="198"/>
      <c r="J562" s="198"/>
      <c r="K562" s="198"/>
      <c r="L562" s="198">
        <v>8846</v>
      </c>
      <c r="M562" s="198"/>
      <c r="N562" s="198"/>
      <c r="O562" s="198"/>
      <c r="P562" s="256">
        <v>1.32</v>
      </c>
      <c r="Q562" s="256"/>
      <c r="R562" s="256"/>
      <c r="S562" s="256"/>
      <c r="T562" s="256"/>
      <c r="U562" s="259">
        <v>28.6</v>
      </c>
      <c r="V562" s="259"/>
      <c r="W562" s="259"/>
      <c r="X562" s="259"/>
      <c r="Y562" s="259"/>
      <c r="Z562" s="259">
        <v>21.6</v>
      </c>
      <c r="AA562" s="259"/>
      <c r="AB562" s="259"/>
      <c r="AC562" s="259"/>
      <c r="AD562" s="260"/>
    </row>
    <row r="563" spans="1:30" ht="18.75" customHeight="1">
      <c r="A563" s="27"/>
      <c r="B563" s="53"/>
      <c r="C563" s="190" t="s">
        <v>23</v>
      </c>
      <c r="D563" s="190"/>
      <c r="E563" s="190"/>
      <c r="F563" s="190"/>
      <c r="G563" s="190"/>
      <c r="H563" s="177">
        <v>389</v>
      </c>
      <c r="I563" s="198"/>
      <c r="J563" s="198"/>
      <c r="K563" s="198"/>
      <c r="L563" s="198">
        <v>1085</v>
      </c>
      <c r="M563" s="198"/>
      <c r="N563" s="198"/>
      <c r="O563" s="198"/>
      <c r="P563" s="256">
        <v>2.79</v>
      </c>
      <c r="Q563" s="256"/>
      <c r="R563" s="256"/>
      <c r="S563" s="256"/>
      <c r="T563" s="256"/>
      <c r="U563" s="259">
        <v>66.9</v>
      </c>
      <c r="V563" s="259"/>
      <c r="W563" s="259"/>
      <c r="X563" s="259"/>
      <c r="Y563" s="259"/>
      <c r="Z563" s="259">
        <v>24</v>
      </c>
      <c r="AA563" s="259"/>
      <c r="AB563" s="259"/>
      <c r="AC563" s="259"/>
      <c r="AD563" s="260"/>
    </row>
    <row r="564" spans="1:30" ht="18.75" customHeight="1">
      <c r="A564" s="27"/>
      <c r="B564" s="190" t="s">
        <v>24</v>
      </c>
      <c r="C564" s="190"/>
      <c r="D564" s="190"/>
      <c r="E564" s="190"/>
      <c r="F564" s="190"/>
      <c r="G564" s="53"/>
      <c r="H564" s="177">
        <v>187</v>
      </c>
      <c r="I564" s="198"/>
      <c r="J564" s="198"/>
      <c r="K564" s="198"/>
      <c r="L564" s="198">
        <v>397</v>
      </c>
      <c r="M564" s="198"/>
      <c r="N564" s="198"/>
      <c r="O564" s="198"/>
      <c r="P564" s="256">
        <v>2.12</v>
      </c>
      <c r="Q564" s="256"/>
      <c r="R564" s="256"/>
      <c r="S564" s="256"/>
      <c r="T564" s="256"/>
      <c r="U564" s="259">
        <v>50.6</v>
      </c>
      <c r="V564" s="259"/>
      <c r="W564" s="259"/>
      <c r="X564" s="259"/>
      <c r="Y564" s="259"/>
      <c r="Z564" s="259">
        <v>23.8</v>
      </c>
      <c r="AA564" s="259"/>
      <c r="AB564" s="259"/>
      <c r="AC564" s="259"/>
      <c r="AD564" s="260"/>
    </row>
    <row r="565" spans="1:30" ht="29.25" customHeight="1">
      <c r="A565" s="29"/>
      <c r="B565" s="479" t="s">
        <v>408</v>
      </c>
      <c r="C565" s="479"/>
      <c r="D565" s="479"/>
      <c r="E565" s="479"/>
      <c r="F565" s="479"/>
      <c r="G565" s="480"/>
      <c r="H565" s="164">
        <v>240</v>
      </c>
      <c r="I565" s="180"/>
      <c r="J565" s="180"/>
      <c r="K565" s="180"/>
      <c r="L565" s="180">
        <v>276</v>
      </c>
      <c r="M565" s="180"/>
      <c r="N565" s="180"/>
      <c r="O565" s="180"/>
      <c r="P565" s="252">
        <v>1.15</v>
      </c>
      <c r="Q565" s="252"/>
      <c r="R565" s="252"/>
      <c r="S565" s="252"/>
      <c r="T565" s="252"/>
      <c r="U565" s="253" t="s">
        <v>262</v>
      </c>
      <c r="V565" s="253"/>
      <c r="W565" s="253"/>
      <c r="X565" s="253"/>
      <c r="Y565" s="253"/>
      <c r="Z565" s="253" t="s">
        <v>262</v>
      </c>
      <c r="AA565" s="253"/>
      <c r="AB565" s="253"/>
      <c r="AC565" s="253"/>
      <c r="AD565" s="254"/>
    </row>
    <row r="566" spans="1:30" s="88" customFormat="1" ht="15.75" customHeight="1">
      <c r="A566" s="90" t="s">
        <v>470</v>
      </c>
      <c r="B566" s="90"/>
      <c r="C566" s="90"/>
      <c r="D566" s="90"/>
      <c r="E566" s="90"/>
      <c r="F566" s="90"/>
      <c r="G566" s="90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90"/>
      <c r="S566" s="90"/>
      <c r="T566" s="90"/>
      <c r="U566" s="87"/>
      <c r="V566" s="87"/>
      <c r="W566" s="87"/>
      <c r="X566" s="87"/>
      <c r="Y566" s="87"/>
      <c r="Z566" s="87"/>
      <c r="AA566" s="87"/>
      <c r="AB566" s="87"/>
      <c r="AC566" s="87"/>
      <c r="AD566" s="87" t="s">
        <v>293</v>
      </c>
    </row>
    <row r="567" spans="1:29" s="88" customFormat="1" ht="15.75" customHeight="1">
      <c r="A567" s="90" t="s">
        <v>553</v>
      </c>
      <c r="B567" s="90"/>
      <c r="C567" s="90"/>
      <c r="D567" s="90"/>
      <c r="E567" s="90"/>
      <c r="F567" s="90"/>
      <c r="G567" s="90"/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90"/>
      <c r="S567" s="90"/>
      <c r="T567" s="90"/>
      <c r="U567" s="87"/>
      <c r="V567" s="87"/>
      <c r="X567" s="87"/>
      <c r="Y567" s="87"/>
      <c r="Z567" s="87"/>
      <c r="AA567" s="87"/>
      <c r="AB567" s="87"/>
      <c r="AC567" s="87"/>
    </row>
    <row r="568" spans="1:30" s="88" customFormat="1" ht="18.75" customHeight="1">
      <c r="A568" s="90"/>
      <c r="B568" s="90"/>
      <c r="C568" s="90"/>
      <c r="D568" s="90"/>
      <c r="E568" s="90"/>
      <c r="F568" s="90"/>
      <c r="G568" s="90"/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90"/>
      <c r="S568" s="90"/>
      <c r="T568" s="90"/>
      <c r="U568" s="91"/>
      <c r="V568" s="91"/>
      <c r="W568" s="91"/>
      <c r="X568" s="91"/>
      <c r="Y568" s="91"/>
      <c r="Z568" s="91"/>
      <c r="AA568" s="91"/>
      <c r="AB568" s="91"/>
      <c r="AC568" s="91"/>
      <c r="AD568" s="91"/>
    </row>
    <row r="569" spans="1:30" ht="18.75" customHeight="1">
      <c r="A569" s="111" t="s">
        <v>106</v>
      </c>
      <c r="B569" s="123"/>
      <c r="C569" s="123"/>
      <c r="D569" s="123"/>
      <c r="E569" s="123"/>
      <c r="F569" s="123"/>
      <c r="G569" s="123"/>
      <c r="H569" s="123"/>
      <c r="I569" s="123"/>
      <c r="J569" s="123"/>
      <c r="K569" s="123"/>
      <c r="L569" s="123"/>
      <c r="M569" s="123"/>
      <c r="N569" s="123"/>
      <c r="O569" s="123"/>
      <c r="P569" s="123"/>
      <c r="Q569" s="123"/>
      <c r="R569" s="123"/>
      <c r="S569" s="123"/>
      <c r="T569" s="1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</row>
    <row r="570" spans="1:30" ht="18.75" customHeight="1">
      <c r="A570" s="46"/>
      <c r="B570" s="25" t="s">
        <v>207</v>
      </c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</row>
    <row r="571" spans="1:30" ht="18.75" customHeight="1">
      <c r="A571" s="165"/>
      <c r="B571" s="166"/>
      <c r="C571" s="166"/>
      <c r="D571" s="166"/>
      <c r="E571" s="166"/>
      <c r="F571" s="166"/>
      <c r="G571" s="167"/>
      <c r="H571" s="166" t="s">
        <v>228</v>
      </c>
      <c r="I571" s="166"/>
      <c r="J571" s="166"/>
      <c r="K571" s="166"/>
      <c r="L571" s="165" t="s">
        <v>533</v>
      </c>
      <c r="M571" s="166"/>
      <c r="N571" s="166"/>
      <c r="O571" s="167"/>
      <c r="P571" s="530" t="s">
        <v>86</v>
      </c>
      <c r="Q571" s="531"/>
      <c r="R571" s="531"/>
      <c r="S571" s="531"/>
      <c r="T571" s="531"/>
      <c r="U571" s="531"/>
      <c r="V571" s="531"/>
      <c r="W571" s="531"/>
      <c r="X571" s="531"/>
      <c r="Y571" s="532"/>
      <c r="Z571" s="531" t="s">
        <v>369</v>
      </c>
      <c r="AA571" s="531"/>
      <c r="AB571" s="531"/>
      <c r="AC571" s="531"/>
      <c r="AD571" s="532"/>
    </row>
    <row r="572" spans="1:30" ht="18.75" customHeight="1">
      <c r="A572" s="191" t="s">
        <v>138</v>
      </c>
      <c r="B572" s="192"/>
      <c r="C572" s="192"/>
      <c r="D572" s="192"/>
      <c r="E572" s="192"/>
      <c r="F572" s="192"/>
      <c r="G572" s="193"/>
      <c r="H572" s="192"/>
      <c r="I572" s="192"/>
      <c r="J572" s="192"/>
      <c r="K572" s="192"/>
      <c r="L572" s="191"/>
      <c r="M572" s="192"/>
      <c r="N572" s="192"/>
      <c r="O572" s="193"/>
      <c r="P572" s="264" t="s">
        <v>42</v>
      </c>
      <c r="Q572" s="265"/>
      <c r="R572" s="265"/>
      <c r="S572" s="265"/>
      <c r="T572" s="265"/>
      <c r="U572" s="264" t="s">
        <v>210</v>
      </c>
      <c r="V572" s="265"/>
      <c r="W572" s="265"/>
      <c r="X572" s="265"/>
      <c r="Y572" s="266"/>
      <c r="Z572" s="265" t="s">
        <v>210</v>
      </c>
      <c r="AA572" s="265"/>
      <c r="AB572" s="265"/>
      <c r="AC572" s="265"/>
      <c r="AD572" s="266"/>
    </row>
    <row r="573" spans="1:30" ht="18.75" customHeight="1">
      <c r="A573" s="29"/>
      <c r="B573" s="24"/>
      <c r="C573" s="24"/>
      <c r="D573" s="24"/>
      <c r="E573" s="24"/>
      <c r="F573" s="24"/>
      <c r="G573" s="39"/>
      <c r="H573" s="192" t="s">
        <v>527</v>
      </c>
      <c r="I573" s="192"/>
      <c r="J573" s="192"/>
      <c r="K573" s="192"/>
      <c r="L573" s="191" t="s">
        <v>430</v>
      </c>
      <c r="M573" s="192"/>
      <c r="N573" s="192"/>
      <c r="O573" s="193"/>
      <c r="P573" s="261" t="s">
        <v>430</v>
      </c>
      <c r="Q573" s="262"/>
      <c r="R573" s="262"/>
      <c r="S573" s="262"/>
      <c r="T573" s="262"/>
      <c r="U573" s="261" t="s">
        <v>54</v>
      </c>
      <c r="V573" s="262"/>
      <c r="W573" s="262"/>
      <c r="X573" s="262"/>
      <c r="Y573" s="263"/>
      <c r="Z573" s="262" t="s">
        <v>240</v>
      </c>
      <c r="AA573" s="262"/>
      <c r="AB573" s="262"/>
      <c r="AC573" s="262"/>
      <c r="AD573" s="263"/>
    </row>
    <row r="574" spans="1:30" ht="18.75" customHeight="1">
      <c r="A574" s="191" t="s">
        <v>14</v>
      </c>
      <c r="B574" s="192"/>
      <c r="C574" s="192"/>
      <c r="D574" s="192"/>
      <c r="E574" s="192"/>
      <c r="F574" s="192"/>
      <c r="G574" s="192"/>
      <c r="H574" s="229">
        <v>22152</v>
      </c>
      <c r="I574" s="178"/>
      <c r="J574" s="178"/>
      <c r="K574" s="178"/>
      <c r="L574" s="178">
        <v>58390</v>
      </c>
      <c r="M574" s="178"/>
      <c r="N574" s="178"/>
      <c r="O574" s="178"/>
      <c r="P574" s="255">
        <v>2.64</v>
      </c>
      <c r="Q574" s="255"/>
      <c r="R574" s="255"/>
      <c r="S574" s="255"/>
      <c r="T574" s="255"/>
      <c r="U574" s="533">
        <v>88.1</v>
      </c>
      <c r="V574" s="533"/>
      <c r="W574" s="533"/>
      <c r="X574" s="533"/>
      <c r="Y574" s="533"/>
      <c r="Z574" s="533">
        <v>33.4</v>
      </c>
      <c r="AA574" s="533"/>
      <c r="AB574" s="533"/>
      <c r="AC574" s="533"/>
      <c r="AD574" s="536"/>
    </row>
    <row r="575" spans="1:30" ht="18.75" customHeight="1">
      <c r="A575" s="27"/>
      <c r="B575" s="250" t="s">
        <v>55</v>
      </c>
      <c r="C575" s="250"/>
      <c r="D575" s="250"/>
      <c r="E575" s="250"/>
      <c r="F575" s="250"/>
      <c r="G575" s="250"/>
      <c r="H575" s="177">
        <v>12384</v>
      </c>
      <c r="I575" s="198"/>
      <c r="J575" s="198"/>
      <c r="K575" s="198"/>
      <c r="L575" s="198">
        <v>40918</v>
      </c>
      <c r="M575" s="198"/>
      <c r="N575" s="198"/>
      <c r="O575" s="198"/>
      <c r="P575" s="256">
        <v>3.3</v>
      </c>
      <c r="Q575" s="256"/>
      <c r="R575" s="256"/>
      <c r="S575" s="256"/>
      <c r="T575" s="256"/>
      <c r="U575" s="259">
        <v>125.5</v>
      </c>
      <c r="V575" s="259"/>
      <c r="W575" s="259"/>
      <c r="X575" s="259"/>
      <c r="Y575" s="259"/>
      <c r="Z575" s="259">
        <v>38</v>
      </c>
      <c r="AA575" s="259"/>
      <c r="AB575" s="259"/>
      <c r="AC575" s="259"/>
      <c r="AD575" s="260"/>
    </row>
    <row r="576" spans="1:30" ht="18.75" customHeight="1">
      <c r="A576" s="27"/>
      <c r="B576" s="250" t="s">
        <v>171</v>
      </c>
      <c r="C576" s="250"/>
      <c r="D576" s="250"/>
      <c r="E576" s="250"/>
      <c r="F576" s="250"/>
      <c r="G576" s="250"/>
      <c r="H576" s="177">
        <v>845</v>
      </c>
      <c r="I576" s="198"/>
      <c r="J576" s="198"/>
      <c r="K576" s="198"/>
      <c r="L576" s="198">
        <v>2393</v>
      </c>
      <c r="M576" s="198"/>
      <c r="N576" s="198"/>
      <c r="O576" s="198"/>
      <c r="P576" s="256">
        <v>2.83</v>
      </c>
      <c r="Q576" s="256"/>
      <c r="R576" s="256"/>
      <c r="S576" s="256"/>
      <c r="T576" s="256"/>
      <c r="U576" s="259">
        <v>85.3</v>
      </c>
      <c r="V576" s="259"/>
      <c r="W576" s="259"/>
      <c r="X576" s="259"/>
      <c r="Y576" s="259"/>
      <c r="Z576" s="259">
        <v>30.1</v>
      </c>
      <c r="AA576" s="259"/>
      <c r="AB576" s="259"/>
      <c r="AC576" s="259"/>
      <c r="AD576" s="260"/>
    </row>
    <row r="577" spans="1:30" ht="18.75" customHeight="1">
      <c r="A577" s="27"/>
      <c r="B577" s="250" t="s">
        <v>357</v>
      </c>
      <c r="C577" s="250"/>
      <c r="D577" s="250"/>
      <c r="E577" s="250"/>
      <c r="F577" s="250"/>
      <c r="G577" s="250"/>
      <c r="H577" s="177">
        <v>8891</v>
      </c>
      <c r="I577" s="198"/>
      <c r="J577" s="198"/>
      <c r="K577" s="198"/>
      <c r="L577" s="198">
        <v>14992</v>
      </c>
      <c r="M577" s="198"/>
      <c r="N577" s="198"/>
      <c r="O577" s="198"/>
      <c r="P577" s="256">
        <v>1.69</v>
      </c>
      <c r="Q577" s="256"/>
      <c r="R577" s="256"/>
      <c r="S577" s="256"/>
      <c r="T577" s="256"/>
      <c r="U577" s="259">
        <v>36.2</v>
      </c>
      <c r="V577" s="259"/>
      <c r="W577" s="259"/>
      <c r="X577" s="259"/>
      <c r="Y577" s="259"/>
      <c r="Z577" s="259">
        <v>21.5</v>
      </c>
      <c r="AA577" s="259"/>
      <c r="AB577" s="259"/>
      <c r="AC577" s="259"/>
      <c r="AD577" s="260"/>
    </row>
    <row r="578" spans="1:30" ht="18.75" customHeight="1">
      <c r="A578" s="27"/>
      <c r="B578" s="42"/>
      <c r="C578" s="250" t="s">
        <v>358</v>
      </c>
      <c r="D578" s="250"/>
      <c r="E578" s="250"/>
      <c r="F578" s="250"/>
      <c r="G578" s="250"/>
      <c r="H578" s="177">
        <v>1264</v>
      </c>
      <c r="I578" s="198"/>
      <c r="J578" s="198"/>
      <c r="K578" s="198"/>
      <c r="L578" s="198">
        <v>1778</v>
      </c>
      <c r="M578" s="198"/>
      <c r="N578" s="198"/>
      <c r="O578" s="198"/>
      <c r="P578" s="256">
        <v>1.41</v>
      </c>
      <c r="Q578" s="256"/>
      <c r="R578" s="256"/>
      <c r="S578" s="256"/>
      <c r="T578" s="256"/>
      <c r="U578" s="259">
        <v>28.4</v>
      </c>
      <c r="V578" s="259"/>
      <c r="W578" s="259"/>
      <c r="X578" s="259"/>
      <c r="Y578" s="259"/>
      <c r="Z578" s="259">
        <v>20.2</v>
      </c>
      <c r="AA578" s="259"/>
      <c r="AB578" s="259"/>
      <c r="AC578" s="259"/>
      <c r="AD578" s="260"/>
    </row>
    <row r="579" spans="1:30" ht="18.75" customHeight="1">
      <c r="A579" s="27"/>
      <c r="B579" s="42"/>
      <c r="C579" s="250" t="s">
        <v>80</v>
      </c>
      <c r="D579" s="250"/>
      <c r="E579" s="250"/>
      <c r="F579" s="250"/>
      <c r="G579" s="250"/>
      <c r="H579" s="177">
        <v>6492</v>
      </c>
      <c r="I579" s="198"/>
      <c r="J579" s="198"/>
      <c r="K579" s="198"/>
      <c r="L579" s="198">
        <v>10304</v>
      </c>
      <c r="M579" s="198"/>
      <c r="N579" s="198"/>
      <c r="O579" s="198"/>
      <c r="P579" s="256">
        <v>1.59</v>
      </c>
      <c r="Q579" s="256"/>
      <c r="R579" s="256"/>
      <c r="S579" s="256"/>
      <c r="T579" s="256"/>
      <c r="U579" s="259">
        <v>33.4</v>
      </c>
      <c r="V579" s="259"/>
      <c r="W579" s="259"/>
      <c r="X579" s="259"/>
      <c r="Y579" s="259"/>
      <c r="Z579" s="259">
        <v>21</v>
      </c>
      <c r="AA579" s="259"/>
      <c r="AB579" s="259"/>
      <c r="AC579" s="259"/>
      <c r="AD579" s="260"/>
    </row>
    <row r="580" spans="1:30" ht="18.75" customHeight="1">
      <c r="A580" s="27"/>
      <c r="B580" s="42"/>
      <c r="C580" s="250" t="s">
        <v>319</v>
      </c>
      <c r="D580" s="250"/>
      <c r="E580" s="250"/>
      <c r="F580" s="250"/>
      <c r="G580" s="250"/>
      <c r="H580" s="177">
        <v>960</v>
      </c>
      <c r="I580" s="198"/>
      <c r="J580" s="198"/>
      <c r="K580" s="198"/>
      <c r="L580" s="198">
        <v>2424</v>
      </c>
      <c r="M580" s="198"/>
      <c r="N580" s="198"/>
      <c r="O580" s="198"/>
      <c r="P580" s="256">
        <v>2.53</v>
      </c>
      <c r="Q580" s="256"/>
      <c r="R580" s="256"/>
      <c r="S580" s="256"/>
      <c r="T580" s="256"/>
      <c r="U580" s="259">
        <v>57.3</v>
      </c>
      <c r="V580" s="259"/>
      <c r="W580" s="259"/>
      <c r="X580" s="259"/>
      <c r="Y580" s="259"/>
      <c r="Z580" s="259">
        <v>22.7</v>
      </c>
      <c r="AA580" s="259"/>
      <c r="AB580" s="259"/>
      <c r="AC580" s="259"/>
      <c r="AD580" s="260"/>
    </row>
    <row r="581" spans="1:30" ht="18.75" customHeight="1">
      <c r="A581" s="27"/>
      <c r="B581" s="42"/>
      <c r="C581" s="250" t="s">
        <v>317</v>
      </c>
      <c r="D581" s="250"/>
      <c r="E581" s="250"/>
      <c r="F581" s="250"/>
      <c r="G581" s="251"/>
      <c r="H581" s="177">
        <v>175</v>
      </c>
      <c r="I581" s="198"/>
      <c r="J581" s="198"/>
      <c r="K581" s="198"/>
      <c r="L581" s="198">
        <v>486</v>
      </c>
      <c r="M581" s="198"/>
      <c r="N581" s="198"/>
      <c r="O581" s="198"/>
      <c r="P581" s="256">
        <v>2.78</v>
      </c>
      <c r="Q581" s="256"/>
      <c r="R581" s="256"/>
      <c r="S581" s="256"/>
      <c r="T581" s="256"/>
      <c r="U581" s="259">
        <v>81.4</v>
      </c>
      <c r="V581" s="259"/>
      <c r="W581" s="259"/>
      <c r="X581" s="259"/>
      <c r="Y581" s="259"/>
      <c r="Z581" s="259">
        <v>29.3</v>
      </c>
      <c r="AA581" s="259"/>
      <c r="AB581" s="259"/>
      <c r="AC581" s="259"/>
      <c r="AD581" s="260"/>
    </row>
    <row r="582" spans="1:30" ht="18.75" customHeight="1">
      <c r="A582" s="29"/>
      <c r="B582" s="312" t="s">
        <v>587</v>
      </c>
      <c r="C582" s="312"/>
      <c r="D582" s="312"/>
      <c r="E582" s="312"/>
      <c r="F582" s="312"/>
      <c r="G582" s="312"/>
      <c r="H582" s="164">
        <v>32</v>
      </c>
      <c r="I582" s="180"/>
      <c r="J582" s="180"/>
      <c r="K582" s="180"/>
      <c r="L582" s="180">
        <v>87</v>
      </c>
      <c r="M582" s="180"/>
      <c r="N582" s="180"/>
      <c r="O582" s="180"/>
      <c r="P582" s="252">
        <v>2.72</v>
      </c>
      <c r="Q582" s="252"/>
      <c r="R582" s="252"/>
      <c r="S582" s="252"/>
      <c r="T582" s="252"/>
      <c r="U582" s="253">
        <v>77.9</v>
      </c>
      <c r="V582" s="253"/>
      <c r="W582" s="253"/>
      <c r="X582" s="253"/>
      <c r="Y582" s="253"/>
      <c r="Z582" s="253">
        <v>28.7</v>
      </c>
      <c r="AA582" s="253"/>
      <c r="AB582" s="253"/>
      <c r="AC582" s="253"/>
      <c r="AD582" s="254"/>
    </row>
    <row r="583" spans="1:30" s="88" customFormat="1" ht="18.75" customHeight="1">
      <c r="A583" s="90"/>
      <c r="B583" s="90"/>
      <c r="C583" s="90"/>
      <c r="D583" s="90"/>
      <c r="E583" s="90"/>
      <c r="F583" s="90"/>
      <c r="G583" s="90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90"/>
      <c r="S583" s="90"/>
      <c r="T583" s="90"/>
      <c r="U583" s="237" t="s">
        <v>293</v>
      </c>
      <c r="V583" s="237"/>
      <c r="W583" s="237"/>
      <c r="X583" s="237"/>
      <c r="Y583" s="237"/>
      <c r="Z583" s="237"/>
      <c r="AA583" s="237"/>
      <c r="AB583" s="237"/>
      <c r="AC583" s="237"/>
      <c r="AD583" s="237"/>
    </row>
    <row r="584" spans="1:30" s="88" customFormat="1" ht="18.75" customHeight="1">
      <c r="A584" s="90"/>
      <c r="B584" s="90"/>
      <c r="C584" s="90"/>
      <c r="D584" s="90"/>
      <c r="E584" s="90"/>
      <c r="F584" s="90"/>
      <c r="G584" s="90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90"/>
      <c r="S584" s="90"/>
      <c r="T584" s="90"/>
      <c r="U584" s="87"/>
      <c r="V584" s="87"/>
      <c r="W584" s="87"/>
      <c r="X584" s="87"/>
      <c r="Y584" s="87"/>
      <c r="Z584" s="87"/>
      <c r="AA584" s="87"/>
      <c r="AB584" s="87"/>
      <c r="AC584" s="87"/>
      <c r="AD584" s="87"/>
    </row>
    <row r="585" spans="1:30" ht="24.75" customHeight="1">
      <c r="A585" s="111" t="s">
        <v>107</v>
      </c>
      <c r="B585" s="123"/>
      <c r="C585" s="123"/>
      <c r="D585" s="123"/>
      <c r="E585" s="123"/>
      <c r="F585" s="123"/>
      <c r="G585" s="123"/>
      <c r="H585" s="123"/>
      <c r="I585" s="123"/>
      <c r="J585" s="123"/>
      <c r="K585" s="123"/>
      <c r="L585" s="123"/>
      <c r="M585" s="123"/>
      <c r="N585" s="123"/>
      <c r="O585" s="123"/>
      <c r="P585" s="123"/>
      <c r="Q585" s="123"/>
      <c r="R585" s="123"/>
      <c r="S585" s="123"/>
      <c r="T585" s="1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</row>
    <row r="586" spans="1:30" ht="24.75" customHeight="1">
      <c r="A586" s="46"/>
      <c r="B586" s="25" t="s">
        <v>207</v>
      </c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22"/>
      <c r="V586" s="22"/>
      <c r="W586" s="22"/>
      <c r="X586" s="22"/>
      <c r="Y586" s="141" t="s">
        <v>301</v>
      </c>
      <c r="Z586" s="141"/>
      <c r="AA586" s="141"/>
      <c r="AB586" s="141"/>
      <c r="AC586" s="141"/>
      <c r="AD586" s="141"/>
    </row>
    <row r="587" spans="1:30" ht="24.75" customHeight="1">
      <c r="A587" s="209" t="s">
        <v>494</v>
      </c>
      <c r="B587" s="210"/>
      <c r="C587" s="210"/>
      <c r="D587" s="210"/>
      <c r="E587" s="210"/>
      <c r="F587" s="210"/>
      <c r="G587" s="165" t="s">
        <v>586</v>
      </c>
      <c r="H587" s="166"/>
      <c r="I587" s="166"/>
      <c r="J587" s="165" t="s">
        <v>495</v>
      </c>
      <c r="K587" s="166"/>
      <c r="L587" s="167"/>
      <c r="M587" s="165" t="s">
        <v>403</v>
      </c>
      <c r="N587" s="166"/>
      <c r="O587" s="167"/>
      <c r="P587" s="166" t="s">
        <v>404</v>
      </c>
      <c r="Q587" s="166"/>
      <c r="R587" s="166"/>
      <c r="S587" s="165" t="s">
        <v>405</v>
      </c>
      <c r="T587" s="166"/>
      <c r="U587" s="167"/>
      <c r="V587" s="166" t="s">
        <v>406</v>
      </c>
      <c r="W587" s="166"/>
      <c r="X587" s="166"/>
      <c r="Y587" s="165" t="s">
        <v>407</v>
      </c>
      <c r="Z587" s="166"/>
      <c r="AA587" s="167"/>
      <c r="AB587" s="166" t="s">
        <v>141</v>
      </c>
      <c r="AC587" s="166"/>
      <c r="AD587" s="167"/>
    </row>
    <row r="588" spans="1:30" ht="24.75" customHeight="1">
      <c r="A588" s="311" t="s">
        <v>476</v>
      </c>
      <c r="B588" s="312"/>
      <c r="C588" s="312"/>
      <c r="D588" s="312"/>
      <c r="E588" s="312"/>
      <c r="F588" s="312"/>
      <c r="G588" s="191"/>
      <c r="H588" s="192"/>
      <c r="I588" s="192"/>
      <c r="J588" s="191"/>
      <c r="K588" s="192"/>
      <c r="L588" s="193"/>
      <c r="M588" s="191"/>
      <c r="N588" s="192"/>
      <c r="O588" s="193"/>
      <c r="P588" s="192"/>
      <c r="Q588" s="192"/>
      <c r="R588" s="192"/>
      <c r="S588" s="191"/>
      <c r="T588" s="192"/>
      <c r="U588" s="193"/>
      <c r="V588" s="192"/>
      <c r="W588" s="192"/>
      <c r="X588" s="192"/>
      <c r="Y588" s="191"/>
      <c r="Z588" s="192"/>
      <c r="AA588" s="193"/>
      <c r="AB588" s="192"/>
      <c r="AC588" s="192"/>
      <c r="AD588" s="193"/>
    </row>
    <row r="589" spans="1:30" ht="24.75" customHeight="1">
      <c r="A589" s="485" t="s">
        <v>15</v>
      </c>
      <c r="B589" s="486"/>
      <c r="C589" s="487"/>
      <c r="D589" s="191" t="s">
        <v>603</v>
      </c>
      <c r="E589" s="192"/>
      <c r="F589" s="192"/>
      <c r="G589" s="229">
        <v>22392</v>
      </c>
      <c r="H589" s="178"/>
      <c r="I589" s="178"/>
      <c r="J589" s="178">
        <v>7291</v>
      </c>
      <c r="K589" s="178"/>
      <c r="L589" s="178"/>
      <c r="M589" s="178">
        <v>4389</v>
      </c>
      <c r="N589" s="178"/>
      <c r="O589" s="178"/>
      <c r="P589" s="178">
        <v>4007</v>
      </c>
      <c r="Q589" s="178"/>
      <c r="R589" s="178"/>
      <c r="S589" s="178">
        <v>4237</v>
      </c>
      <c r="T589" s="178"/>
      <c r="U589" s="178"/>
      <c r="V589" s="178">
        <v>1574</v>
      </c>
      <c r="W589" s="178"/>
      <c r="X589" s="178"/>
      <c r="Y589" s="178">
        <v>622</v>
      </c>
      <c r="Z589" s="178"/>
      <c r="AA589" s="178"/>
      <c r="AB589" s="178">
        <v>272</v>
      </c>
      <c r="AC589" s="178"/>
      <c r="AD589" s="168"/>
    </row>
    <row r="590" spans="1:30" ht="24.75" customHeight="1">
      <c r="A590" s="364"/>
      <c r="B590" s="488"/>
      <c r="C590" s="489"/>
      <c r="D590" s="191" t="s">
        <v>409</v>
      </c>
      <c r="E590" s="192"/>
      <c r="F590" s="192"/>
      <c r="G590" s="177">
        <v>58666</v>
      </c>
      <c r="H590" s="198"/>
      <c r="I590" s="198"/>
      <c r="J590" s="198">
        <v>7323</v>
      </c>
      <c r="K590" s="198"/>
      <c r="L590" s="198"/>
      <c r="M590" s="198">
        <v>8791</v>
      </c>
      <c r="N590" s="198"/>
      <c r="O590" s="198"/>
      <c r="P590" s="198">
        <v>12035</v>
      </c>
      <c r="Q590" s="198"/>
      <c r="R590" s="198"/>
      <c r="S590" s="198">
        <v>16951</v>
      </c>
      <c r="T590" s="198"/>
      <c r="U590" s="198"/>
      <c r="V590" s="198">
        <v>7872</v>
      </c>
      <c r="W590" s="198"/>
      <c r="X590" s="198"/>
      <c r="Y590" s="198">
        <v>3733</v>
      </c>
      <c r="Z590" s="198"/>
      <c r="AA590" s="198"/>
      <c r="AB590" s="198">
        <v>1961</v>
      </c>
      <c r="AC590" s="198"/>
      <c r="AD590" s="179"/>
    </row>
    <row r="591" spans="1:30" ht="24.75" customHeight="1">
      <c r="A591" s="490"/>
      <c r="B591" s="491"/>
      <c r="C591" s="492"/>
      <c r="D591" s="261" t="s">
        <v>410</v>
      </c>
      <c r="E591" s="262"/>
      <c r="F591" s="263"/>
      <c r="G591" s="177">
        <v>58601</v>
      </c>
      <c r="H591" s="198"/>
      <c r="I591" s="198"/>
      <c r="J591" s="198">
        <v>7291</v>
      </c>
      <c r="K591" s="198"/>
      <c r="L591" s="198"/>
      <c r="M591" s="198">
        <v>8778</v>
      </c>
      <c r="N591" s="198"/>
      <c r="O591" s="198"/>
      <c r="P591" s="198">
        <v>12021</v>
      </c>
      <c r="Q591" s="198"/>
      <c r="R591" s="198"/>
      <c r="S591" s="198">
        <v>16948</v>
      </c>
      <c r="T591" s="198"/>
      <c r="U591" s="198"/>
      <c r="V591" s="198">
        <v>7870</v>
      </c>
      <c r="W591" s="198"/>
      <c r="X591" s="198"/>
      <c r="Y591" s="198">
        <v>3732</v>
      </c>
      <c r="Z591" s="198"/>
      <c r="AA591" s="198"/>
      <c r="AB591" s="198">
        <v>1961</v>
      </c>
      <c r="AC591" s="198"/>
      <c r="AD591" s="179"/>
    </row>
    <row r="592" spans="1:30" ht="24.75" customHeight="1">
      <c r="A592" s="481" t="s">
        <v>216</v>
      </c>
      <c r="B592" s="481"/>
      <c r="C592" s="482"/>
      <c r="D592" s="191" t="s">
        <v>228</v>
      </c>
      <c r="E592" s="192"/>
      <c r="F592" s="192"/>
      <c r="G592" s="177">
        <v>2369</v>
      </c>
      <c r="H592" s="198"/>
      <c r="I592" s="198"/>
      <c r="J592" s="152" t="s">
        <v>534</v>
      </c>
      <c r="K592" s="152"/>
      <c r="L592" s="152"/>
      <c r="M592" s="198">
        <v>36</v>
      </c>
      <c r="N592" s="198"/>
      <c r="O592" s="198"/>
      <c r="P592" s="198">
        <v>749</v>
      </c>
      <c r="Q592" s="198"/>
      <c r="R592" s="198"/>
      <c r="S592" s="198">
        <v>923</v>
      </c>
      <c r="T592" s="198"/>
      <c r="U592" s="198"/>
      <c r="V592" s="198">
        <v>360</v>
      </c>
      <c r="W592" s="198"/>
      <c r="X592" s="198"/>
      <c r="Y592" s="198">
        <v>193</v>
      </c>
      <c r="Z592" s="198"/>
      <c r="AA592" s="198"/>
      <c r="AB592" s="198">
        <v>108</v>
      </c>
      <c r="AC592" s="198"/>
      <c r="AD592" s="179"/>
    </row>
    <row r="593" spans="1:30" ht="24.75" customHeight="1">
      <c r="A593" s="481"/>
      <c r="B593" s="481"/>
      <c r="C593" s="482"/>
      <c r="D593" s="191" t="s">
        <v>256</v>
      </c>
      <c r="E593" s="192"/>
      <c r="F593" s="192"/>
      <c r="G593" s="177">
        <v>9753</v>
      </c>
      <c r="H593" s="198"/>
      <c r="I593" s="198"/>
      <c r="J593" s="152" t="s">
        <v>534</v>
      </c>
      <c r="K593" s="152"/>
      <c r="L593" s="152"/>
      <c r="M593" s="198">
        <v>72</v>
      </c>
      <c r="N593" s="198"/>
      <c r="O593" s="198"/>
      <c r="P593" s="198">
        <v>2247</v>
      </c>
      <c r="Q593" s="198"/>
      <c r="R593" s="198"/>
      <c r="S593" s="198">
        <v>3692</v>
      </c>
      <c r="T593" s="198"/>
      <c r="U593" s="198"/>
      <c r="V593" s="198">
        <v>1801</v>
      </c>
      <c r="W593" s="198"/>
      <c r="X593" s="198"/>
      <c r="Y593" s="198">
        <v>1158</v>
      </c>
      <c r="Z593" s="198"/>
      <c r="AA593" s="198"/>
      <c r="AB593" s="198">
        <v>783</v>
      </c>
      <c r="AC593" s="198"/>
      <c r="AD593" s="179"/>
    </row>
    <row r="594" spans="1:30" ht="24.75" customHeight="1">
      <c r="A594" s="481"/>
      <c r="B594" s="481"/>
      <c r="C594" s="482"/>
      <c r="D594" s="483" t="s">
        <v>257</v>
      </c>
      <c r="E594" s="484"/>
      <c r="F594" s="484"/>
      <c r="G594" s="177">
        <v>3217</v>
      </c>
      <c r="H594" s="198"/>
      <c r="I594" s="198"/>
      <c r="J594" s="152" t="s">
        <v>534</v>
      </c>
      <c r="K594" s="152"/>
      <c r="L594" s="152"/>
      <c r="M594" s="198">
        <v>36</v>
      </c>
      <c r="N594" s="198"/>
      <c r="O594" s="198"/>
      <c r="P594" s="198">
        <v>758</v>
      </c>
      <c r="Q594" s="198"/>
      <c r="R594" s="198"/>
      <c r="S594" s="198">
        <v>1422</v>
      </c>
      <c r="T594" s="198"/>
      <c r="U594" s="198"/>
      <c r="V594" s="198">
        <v>544</v>
      </c>
      <c r="W594" s="198"/>
      <c r="X594" s="198"/>
      <c r="Y594" s="198">
        <v>298</v>
      </c>
      <c r="Z594" s="198"/>
      <c r="AA594" s="198"/>
      <c r="AB594" s="198">
        <v>159</v>
      </c>
      <c r="AC594" s="198"/>
      <c r="AD594" s="179"/>
    </row>
    <row r="595" spans="1:30" ht="24.75" customHeight="1">
      <c r="A595" s="481"/>
      <c r="B595" s="481"/>
      <c r="C595" s="482"/>
      <c r="D595" s="483"/>
      <c r="E595" s="484"/>
      <c r="F595" s="484"/>
      <c r="G595" s="177"/>
      <c r="H595" s="198"/>
      <c r="I595" s="198"/>
      <c r="J595" s="152"/>
      <c r="K595" s="152"/>
      <c r="L595" s="152"/>
      <c r="M595" s="198"/>
      <c r="N595" s="198"/>
      <c r="O595" s="198"/>
      <c r="P595" s="198"/>
      <c r="Q595" s="198"/>
      <c r="R595" s="198"/>
      <c r="S595" s="198"/>
      <c r="T595" s="198"/>
      <c r="U595" s="198"/>
      <c r="V595" s="198"/>
      <c r="W595" s="198"/>
      <c r="X595" s="198"/>
      <c r="Y595" s="198"/>
      <c r="Z595" s="198"/>
      <c r="AA595" s="198"/>
      <c r="AB595" s="198"/>
      <c r="AC595" s="198"/>
      <c r="AD595" s="179"/>
    </row>
    <row r="596" spans="1:30" ht="24.75" customHeight="1">
      <c r="A596" s="481" t="s">
        <v>584</v>
      </c>
      <c r="B596" s="481"/>
      <c r="C596" s="482"/>
      <c r="D596" s="165" t="s">
        <v>228</v>
      </c>
      <c r="E596" s="166"/>
      <c r="F596" s="166"/>
      <c r="G596" s="177">
        <v>5802</v>
      </c>
      <c r="H596" s="198"/>
      <c r="I596" s="198"/>
      <c r="J596" s="198">
        <v>4</v>
      </c>
      <c r="K596" s="198"/>
      <c r="L596" s="198"/>
      <c r="M596" s="198">
        <v>129</v>
      </c>
      <c r="N596" s="198"/>
      <c r="O596" s="198"/>
      <c r="P596" s="198">
        <v>1318</v>
      </c>
      <c r="Q596" s="198"/>
      <c r="R596" s="198"/>
      <c r="S596" s="198">
        <v>2485</v>
      </c>
      <c r="T596" s="198"/>
      <c r="U596" s="198"/>
      <c r="V596" s="198">
        <v>1098</v>
      </c>
      <c r="W596" s="198"/>
      <c r="X596" s="198"/>
      <c r="Y596" s="198">
        <v>508</v>
      </c>
      <c r="Z596" s="198"/>
      <c r="AA596" s="198"/>
      <c r="AB596" s="198">
        <v>260</v>
      </c>
      <c r="AC596" s="198"/>
      <c r="AD596" s="179"/>
    </row>
    <row r="597" spans="1:30" ht="24.75" customHeight="1">
      <c r="A597" s="481"/>
      <c r="B597" s="481"/>
      <c r="C597" s="482"/>
      <c r="D597" s="191" t="s">
        <v>149</v>
      </c>
      <c r="E597" s="192"/>
      <c r="F597" s="192"/>
      <c r="G597" s="177">
        <v>24580</v>
      </c>
      <c r="H597" s="198"/>
      <c r="I597" s="198"/>
      <c r="J597" s="198">
        <v>4</v>
      </c>
      <c r="K597" s="198"/>
      <c r="L597" s="198"/>
      <c r="M597" s="198">
        <v>260</v>
      </c>
      <c r="N597" s="198"/>
      <c r="O597" s="198"/>
      <c r="P597" s="198">
        <v>3958</v>
      </c>
      <c r="Q597" s="198"/>
      <c r="R597" s="198"/>
      <c r="S597" s="198">
        <v>9940</v>
      </c>
      <c r="T597" s="198"/>
      <c r="U597" s="198"/>
      <c r="V597" s="198">
        <v>5492</v>
      </c>
      <c r="W597" s="198"/>
      <c r="X597" s="198"/>
      <c r="Y597" s="198">
        <v>3049</v>
      </c>
      <c r="Z597" s="198"/>
      <c r="AA597" s="198"/>
      <c r="AB597" s="198">
        <v>1877</v>
      </c>
      <c r="AC597" s="198"/>
      <c r="AD597" s="179"/>
    </row>
    <row r="598" spans="1:30" ht="24.75" customHeight="1">
      <c r="A598" s="481"/>
      <c r="B598" s="481"/>
      <c r="C598" s="482"/>
      <c r="D598" s="395" t="s">
        <v>311</v>
      </c>
      <c r="E598" s="396"/>
      <c r="F598" s="396"/>
      <c r="G598" s="177">
        <v>10159</v>
      </c>
      <c r="H598" s="198"/>
      <c r="I598" s="198"/>
      <c r="J598" s="198">
        <v>4</v>
      </c>
      <c r="K598" s="198"/>
      <c r="L598" s="198"/>
      <c r="M598" s="198">
        <v>129</v>
      </c>
      <c r="N598" s="198"/>
      <c r="O598" s="198"/>
      <c r="P598" s="198">
        <v>1445</v>
      </c>
      <c r="Q598" s="198"/>
      <c r="R598" s="198"/>
      <c r="S598" s="198">
        <v>4437</v>
      </c>
      <c r="T598" s="198"/>
      <c r="U598" s="198"/>
      <c r="V598" s="198">
        <v>2389</v>
      </c>
      <c r="W598" s="198"/>
      <c r="X598" s="198"/>
      <c r="Y598" s="198">
        <v>1080</v>
      </c>
      <c r="Z598" s="198"/>
      <c r="AA598" s="198"/>
      <c r="AB598" s="198">
        <v>675</v>
      </c>
      <c r="AC598" s="198"/>
      <c r="AD598" s="179"/>
    </row>
    <row r="599" spans="1:30" ht="24.75" customHeight="1">
      <c r="A599" s="481"/>
      <c r="B599" s="481"/>
      <c r="C599" s="482"/>
      <c r="D599" s="401"/>
      <c r="E599" s="402"/>
      <c r="F599" s="402"/>
      <c r="G599" s="164"/>
      <c r="H599" s="180"/>
      <c r="I599" s="180"/>
      <c r="J599" s="180"/>
      <c r="K599" s="180"/>
      <c r="L599" s="180"/>
      <c r="M599" s="180"/>
      <c r="N599" s="180"/>
      <c r="O599" s="180"/>
      <c r="P599" s="180"/>
      <c r="Q599" s="180"/>
      <c r="R599" s="180"/>
      <c r="S599" s="180"/>
      <c r="T599" s="180"/>
      <c r="U599" s="180"/>
      <c r="V599" s="180"/>
      <c r="W599" s="180"/>
      <c r="X599" s="180"/>
      <c r="Y599" s="180"/>
      <c r="Z599" s="180"/>
      <c r="AA599" s="180"/>
      <c r="AB599" s="180"/>
      <c r="AC599" s="180"/>
      <c r="AD599" s="172"/>
    </row>
    <row r="600" spans="1:30" s="88" customFormat="1" ht="12">
      <c r="A600" s="90" t="s">
        <v>175</v>
      </c>
      <c r="B600" s="90"/>
      <c r="C600" s="90"/>
      <c r="D600" s="90"/>
      <c r="E600" s="90"/>
      <c r="F600" s="90"/>
      <c r="G600" s="90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90"/>
      <c r="S600" s="90"/>
      <c r="T600" s="90"/>
      <c r="V600" s="87"/>
      <c r="W600" s="87"/>
      <c r="X600" s="87"/>
      <c r="Y600" s="87"/>
      <c r="Z600" s="87"/>
      <c r="AA600" s="87"/>
      <c r="AB600" s="87"/>
      <c r="AC600" s="87"/>
      <c r="AD600" s="87" t="s">
        <v>293</v>
      </c>
    </row>
    <row r="601" spans="1:30" s="88" customFormat="1" ht="12">
      <c r="A601" s="90"/>
      <c r="B601" s="90"/>
      <c r="C601" s="90"/>
      <c r="D601" s="90"/>
      <c r="E601" s="90"/>
      <c r="F601" s="90"/>
      <c r="G601" s="90"/>
      <c r="H601" s="90"/>
      <c r="I601" s="90"/>
      <c r="J601" s="90"/>
      <c r="K601" s="90"/>
      <c r="L601" s="90"/>
      <c r="M601" s="90"/>
      <c r="N601" s="90"/>
      <c r="O601" s="90"/>
      <c r="P601" s="90"/>
      <c r="Q601" s="90"/>
      <c r="R601" s="90"/>
      <c r="S601" s="90"/>
      <c r="T601" s="90"/>
      <c r="V601" s="87"/>
      <c r="W601" s="87"/>
      <c r="X601" s="87"/>
      <c r="Y601" s="87"/>
      <c r="Z601" s="87"/>
      <c r="AA601" s="87"/>
      <c r="AB601" s="87"/>
      <c r="AC601" s="87"/>
      <c r="AD601" s="87"/>
    </row>
    <row r="602" spans="1:30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</row>
    <row r="603" spans="1:30" ht="24.75" customHeight="1">
      <c r="A603" s="111" t="s">
        <v>108</v>
      </c>
      <c r="B603" s="123"/>
      <c r="C603" s="123"/>
      <c r="D603" s="123"/>
      <c r="E603" s="123"/>
      <c r="F603" s="123"/>
      <c r="G603" s="123"/>
      <c r="H603" s="123"/>
      <c r="I603" s="123"/>
      <c r="J603" s="123"/>
      <c r="K603" s="123"/>
      <c r="L603" s="1"/>
      <c r="M603" s="1"/>
      <c r="N603" s="1"/>
      <c r="O603" s="1"/>
      <c r="P603" s="1"/>
      <c r="Q603" s="1"/>
      <c r="R603" s="1"/>
      <c r="S603" s="1"/>
      <c r="T603" s="1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</row>
    <row r="604" spans="1:30" ht="14.25">
      <c r="A604" s="46"/>
      <c r="B604" s="25" t="s">
        <v>148</v>
      </c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22"/>
      <c r="V604" s="22"/>
      <c r="W604" s="22"/>
      <c r="X604" s="22"/>
      <c r="Y604" s="137" t="s">
        <v>464</v>
      </c>
      <c r="Z604" s="137"/>
      <c r="AA604" s="137"/>
      <c r="AB604" s="137"/>
      <c r="AC604" s="137"/>
      <c r="AD604" s="137"/>
    </row>
    <row r="605" spans="1:30" ht="24.75" customHeight="1">
      <c r="A605" s="209" t="s">
        <v>498</v>
      </c>
      <c r="B605" s="210"/>
      <c r="C605" s="210"/>
      <c r="D605" s="210"/>
      <c r="E605" s="210"/>
      <c r="F605" s="211"/>
      <c r="G605" s="165" t="s">
        <v>586</v>
      </c>
      <c r="H605" s="166"/>
      <c r="I605" s="166"/>
      <c r="J605" s="166"/>
      <c r="K605" s="165" t="s">
        <v>511</v>
      </c>
      <c r="L605" s="166"/>
      <c r="M605" s="166"/>
      <c r="N605" s="167"/>
      <c r="O605" s="181" t="s">
        <v>512</v>
      </c>
      <c r="P605" s="182"/>
      <c r="Q605" s="182"/>
      <c r="R605" s="182"/>
      <c r="S605" s="182"/>
      <c r="T605" s="182"/>
      <c r="U605" s="182"/>
      <c r="V605" s="182"/>
      <c r="W605" s="182"/>
      <c r="X605" s="182"/>
      <c r="Y605" s="165" t="s">
        <v>314</v>
      </c>
      <c r="Z605" s="166"/>
      <c r="AA605" s="167"/>
      <c r="AB605" s="166" t="s">
        <v>455</v>
      </c>
      <c r="AC605" s="166"/>
      <c r="AD605" s="167"/>
    </row>
    <row r="606" spans="1:30" ht="24.75" customHeight="1">
      <c r="A606" s="311" t="s">
        <v>536</v>
      </c>
      <c r="B606" s="312"/>
      <c r="C606" s="312"/>
      <c r="D606" s="312"/>
      <c r="E606" s="312"/>
      <c r="F606" s="313"/>
      <c r="G606" s="261"/>
      <c r="H606" s="262"/>
      <c r="I606" s="262"/>
      <c r="J606" s="262"/>
      <c r="K606" s="261"/>
      <c r="L606" s="262"/>
      <c r="M606" s="262"/>
      <c r="N606" s="263"/>
      <c r="O606" s="262" t="s">
        <v>269</v>
      </c>
      <c r="P606" s="262"/>
      <c r="Q606" s="262"/>
      <c r="R606" s="262"/>
      <c r="S606" s="181" t="s">
        <v>364</v>
      </c>
      <c r="T606" s="182"/>
      <c r="U606" s="316"/>
      <c r="V606" s="262" t="s">
        <v>365</v>
      </c>
      <c r="W606" s="262"/>
      <c r="X606" s="262"/>
      <c r="Y606" s="261" t="s">
        <v>313</v>
      </c>
      <c r="Z606" s="262"/>
      <c r="AA606" s="263"/>
      <c r="AB606" s="262"/>
      <c r="AC606" s="262"/>
      <c r="AD606" s="263"/>
    </row>
    <row r="607" spans="1:30" ht="24.75" customHeight="1">
      <c r="A607" s="245" t="s">
        <v>473</v>
      </c>
      <c r="B607" s="246"/>
      <c r="C607" s="246"/>
      <c r="D607" s="246"/>
      <c r="E607" s="246"/>
      <c r="F607" s="247"/>
      <c r="G607" s="177">
        <v>18049</v>
      </c>
      <c r="H607" s="198"/>
      <c r="I607" s="198"/>
      <c r="J607" s="198"/>
      <c r="K607" s="198">
        <v>11459</v>
      </c>
      <c r="L607" s="198"/>
      <c r="M607" s="198"/>
      <c r="N607" s="198"/>
      <c r="O607" s="198">
        <f>S607+V607</f>
        <v>6141</v>
      </c>
      <c r="P607" s="198"/>
      <c r="Q607" s="198"/>
      <c r="R607" s="198"/>
      <c r="S607" s="198">
        <v>1334</v>
      </c>
      <c r="T607" s="198"/>
      <c r="U607" s="198"/>
      <c r="V607" s="198">
        <v>4807</v>
      </c>
      <c r="W607" s="198"/>
      <c r="X607" s="198"/>
      <c r="Y607" s="198">
        <v>343</v>
      </c>
      <c r="Z607" s="198"/>
      <c r="AA607" s="198"/>
      <c r="AB607" s="198">
        <v>106</v>
      </c>
      <c r="AC607" s="198"/>
      <c r="AD607" s="179"/>
    </row>
    <row r="608" spans="1:30" ht="24.75" customHeight="1">
      <c r="A608" s="249" t="s">
        <v>16</v>
      </c>
      <c r="B608" s="250"/>
      <c r="C608" s="250"/>
      <c r="D608" s="250"/>
      <c r="E608" s="250"/>
      <c r="F608" s="251"/>
      <c r="G608" s="177">
        <v>22152</v>
      </c>
      <c r="H608" s="198"/>
      <c r="I608" s="198"/>
      <c r="J608" s="198"/>
      <c r="K608" s="198">
        <v>13566</v>
      </c>
      <c r="L608" s="198"/>
      <c r="M608" s="198"/>
      <c r="N608" s="198"/>
      <c r="O608" s="198">
        <f aca="true" t="shared" si="12" ref="O608:O613">S608+V608</f>
        <v>8010</v>
      </c>
      <c r="P608" s="198"/>
      <c r="Q608" s="198"/>
      <c r="R608" s="198"/>
      <c r="S608" s="198">
        <v>1326</v>
      </c>
      <c r="T608" s="198"/>
      <c r="U608" s="198"/>
      <c r="V608" s="198">
        <v>6684</v>
      </c>
      <c r="W608" s="198"/>
      <c r="X608" s="198"/>
      <c r="Y608" s="198">
        <v>389</v>
      </c>
      <c r="Z608" s="198"/>
      <c r="AA608" s="198"/>
      <c r="AB608" s="198">
        <v>187</v>
      </c>
      <c r="AC608" s="198"/>
      <c r="AD608" s="179"/>
    </row>
    <row r="609" spans="1:30" ht="24.75" customHeight="1">
      <c r="A609" s="249" t="s">
        <v>456</v>
      </c>
      <c r="B609" s="250"/>
      <c r="C609" s="250"/>
      <c r="D609" s="250"/>
      <c r="E609" s="250"/>
      <c r="F609" s="251"/>
      <c r="G609" s="177">
        <v>12384</v>
      </c>
      <c r="H609" s="198"/>
      <c r="I609" s="198"/>
      <c r="J609" s="198"/>
      <c r="K609" s="198">
        <v>11843</v>
      </c>
      <c r="L609" s="198"/>
      <c r="M609" s="198"/>
      <c r="N609" s="198"/>
      <c r="O609" s="198">
        <f>S609+V609</f>
        <v>312</v>
      </c>
      <c r="P609" s="198"/>
      <c r="Q609" s="198"/>
      <c r="R609" s="198"/>
      <c r="S609" s="198">
        <v>51</v>
      </c>
      <c r="T609" s="198"/>
      <c r="U609" s="198"/>
      <c r="V609" s="198">
        <v>261</v>
      </c>
      <c r="W609" s="198"/>
      <c r="X609" s="198"/>
      <c r="Y609" s="198">
        <v>86</v>
      </c>
      <c r="Z609" s="198"/>
      <c r="AA609" s="198"/>
      <c r="AB609" s="198">
        <v>143</v>
      </c>
      <c r="AC609" s="198"/>
      <c r="AD609" s="179"/>
    </row>
    <row r="610" spans="1:30" ht="24.75" customHeight="1">
      <c r="A610" s="249" t="s">
        <v>104</v>
      </c>
      <c r="B610" s="250"/>
      <c r="C610" s="250"/>
      <c r="D610" s="250"/>
      <c r="E610" s="250"/>
      <c r="F610" s="251"/>
      <c r="G610" s="177">
        <v>845</v>
      </c>
      <c r="H610" s="198"/>
      <c r="I610" s="198"/>
      <c r="J610" s="198"/>
      <c r="K610" s="198">
        <v>586</v>
      </c>
      <c r="L610" s="198"/>
      <c r="M610" s="198"/>
      <c r="N610" s="198"/>
      <c r="O610" s="198">
        <f t="shared" si="12"/>
        <v>234</v>
      </c>
      <c r="P610" s="198"/>
      <c r="Q610" s="198"/>
      <c r="R610" s="198"/>
      <c r="S610" s="198">
        <v>6</v>
      </c>
      <c r="T610" s="198"/>
      <c r="U610" s="198"/>
      <c r="V610" s="198">
        <v>228</v>
      </c>
      <c r="W610" s="198"/>
      <c r="X610" s="198"/>
      <c r="Y610" s="198">
        <v>19</v>
      </c>
      <c r="Z610" s="198"/>
      <c r="AA610" s="198"/>
      <c r="AB610" s="198">
        <v>6</v>
      </c>
      <c r="AC610" s="198"/>
      <c r="AD610" s="179"/>
    </row>
    <row r="611" spans="1:30" ht="24.75" customHeight="1">
      <c r="A611" s="249" t="s">
        <v>105</v>
      </c>
      <c r="B611" s="250"/>
      <c r="C611" s="250"/>
      <c r="D611" s="250"/>
      <c r="E611" s="250"/>
      <c r="F611" s="251"/>
      <c r="G611" s="177">
        <v>8891</v>
      </c>
      <c r="H611" s="198"/>
      <c r="I611" s="198"/>
      <c r="J611" s="198"/>
      <c r="K611" s="198">
        <v>1122</v>
      </c>
      <c r="L611" s="198"/>
      <c r="M611" s="198"/>
      <c r="N611" s="198"/>
      <c r="O611" s="198">
        <f t="shared" si="12"/>
        <v>7453</v>
      </c>
      <c r="P611" s="198"/>
      <c r="Q611" s="198"/>
      <c r="R611" s="198"/>
      <c r="S611" s="198">
        <v>1269</v>
      </c>
      <c r="T611" s="198"/>
      <c r="U611" s="198"/>
      <c r="V611" s="198">
        <v>6184</v>
      </c>
      <c r="W611" s="198"/>
      <c r="X611" s="198"/>
      <c r="Y611" s="198">
        <v>278</v>
      </c>
      <c r="Z611" s="198"/>
      <c r="AA611" s="198"/>
      <c r="AB611" s="198">
        <v>38</v>
      </c>
      <c r="AC611" s="198"/>
      <c r="AD611" s="179"/>
    </row>
    <row r="612" spans="1:30" ht="24.75" customHeight="1">
      <c r="A612" s="249" t="s">
        <v>465</v>
      </c>
      <c r="B612" s="250"/>
      <c r="C612" s="250"/>
      <c r="D612" s="250"/>
      <c r="E612" s="250"/>
      <c r="F612" s="251"/>
      <c r="G612" s="177">
        <v>1264</v>
      </c>
      <c r="H612" s="198"/>
      <c r="I612" s="198"/>
      <c r="J612" s="198"/>
      <c r="K612" s="198">
        <v>11</v>
      </c>
      <c r="L612" s="198"/>
      <c r="M612" s="198"/>
      <c r="N612" s="198"/>
      <c r="O612" s="198">
        <v>1211</v>
      </c>
      <c r="P612" s="198"/>
      <c r="Q612" s="198"/>
      <c r="R612" s="198"/>
      <c r="S612" s="198" t="s">
        <v>318</v>
      </c>
      <c r="T612" s="198"/>
      <c r="U612" s="198"/>
      <c r="V612" s="198">
        <v>1211</v>
      </c>
      <c r="W612" s="198"/>
      <c r="X612" s="198"/>
      <c r="Y612" s="198">
        <v>35</v>
      </c>
      <c r="Z612" s="198"/>
      <c r="AA612" s="198"/>
      <c r="AB612" s="198">
        <v>7</v>
      </c>
      <c r="AC612" s="198"/>
      <c r="AD612" s="179"/>
    </row>
    <row r="613" spans="1:30" ht="24.75" customHeight="1">
      <c r="A613" s="249" t="s">
        <v>466</v>
      </c>
      <c r="B613" s="250"/>
      <c r="C613" s="250"/>
      <c r="D613" s="250"/>
      <c r="E613" s="250"/>
      <c r="F613" s="251"/>
      <c r="G613" s="177">
        <v>6492</v>
      </c>
      <c r="H613" s="198"/>
      <c r="I613" s="198"/>
      <c r="J613" s="198"/>
      <c r="K613" s="198">
        <v>323</v>
      </c>
      <c r="L613" s="198"/>
      <c r="M613" s="198"/>
      <c r="N613" s="198"/>
      <c r="O613" s="198">
        <f t="shared" si="12"/>
        <v>5913</v>
      </c>
      <c r="P613" s="198"/>
      <c r="Q613" s="198"/>
      <c r="R613" s="198"/>
      <c r="S613" s="198">
        <v>1269</v>
      </c>
      <c r="T613" s="198"/>
      <c r="U613" s="198"/>
      <c r="V613" s="198">
        <v>4644</v>
      </c>
      <c r="W613" s="198"/>
      <c r="X613" s="198"/>
      <c r="Y613" s="198">
        <v>230</v>
      </c>
      <c r="Z613" s="198"/>
      <c r="AA613" s="198"/>
      <c r="AB613" s="198">
        <v>26</v>
      </c>
      <c r="AC613" s="198"/>
      <c r="AD613" s="179"/>
    </row>
    <row r="614" spans="1:30" ht="24.75" customHeight="1">
      <c r="A614" s="249" t="s">
        <v>316</v>
      </c>
      <c r="B614" s="250"/>
      <c r="C614" s="250"/>
      <c r="D614" s="250"/>
      <c r="E614" s="250"/>
      <c r="F614" s="251"/>
      <c r="G614" s="177">
        <v>960</v>
      </c>
      <c r="H614" s="198"/>
      <c r="I614" s="198"/>
      <c r="J614" s="198"/>
      <c r="K614" s="198">
        <v>613</v>
      </c>
      <c r="L614" s="198"/>
      <c r="M614" s="198"/>
      <c r="N614" s="198"/>
      <c r="O614" s="198">
        <v>329</v>
      </c>
      <c r="P614" s="198"/>
      <c r="Q614" s="198"/>
      <c r="R614" s="198"/>
      <c r="S614" s="198" t="s">
        <v>318</v>
      </c>
      <c r="T614" s="198"/>
      <c r="U614" s="198"/>
      <c r="V614" s="198">
        <v>329</v>
      </c>
      <c r="W614" s="198"/>
      <c r="X614" s="198"/>
      <c r="Y614" s="198">
        <v>13</v>
      </c>
      <c r="Z614" s="198"/>
      <c r="AA614" s="198"/>
      <c r="AB614" s="198">
        <v>5</v>
      </c>
      <c r="AC614" s="198"/>
      <c r="AD614" s="179"/>
    </row>
    <row r="615" spans="1:30" ht="24.75" customHeight="1">
      <c r="A615" s="191" t="s">
        <v>317</v>
      </c>
      <c r="B615" s="192"/>
      <c r="C615" s="192"/>
      <c r="D615" s="192"/>
      <c r="E615" s="192"/>
      <c r="F615" s="193"/>
      <c r="G615" s="177">
        <v>175</v>
      </c>
      <c r="H615" s="198"/>
      <c r="I615" s="198"/>
      <c r="J615" s="198"/>
      <c r="K615" s="198">
        <v>175</v>
      </c>
      <c r="L615" s="198"/>
      <c r="M615" s="198"/>
      <c r="N615" s="198"/>
      <c r="O615" s="198" t="s">
        <v>318</v>
      </c>
      <c r="P615" s="198"/>
      <c r="Q615" s="198"/>
      <c r="R615" s="198"/>
      <c r="S615" s="198" t="s">
        <v>318</v>
      </c>
      <c r="T615" s="198"/>
      <c r="U615" s="198"/>
      <c r="V615" s="198" t="s">
        <v>318</v>
      </c>
      <c r="W615" s="198"/>
      <c r="X615" s="198"/>
      <c r="Y615" s="198" t="s">
        <v>318</v>
      </c>
      <c r="Z615" s="198"/>
      <c r="AA615" s="198"/>
      <c r="AB615" s="198" t="s">
        <v>318</v>
      </c>
      <c r="AC615" s="198"/>
      <c r="AD615" s="179"/>
    </row>
    <row r="616" spans="1:30" ht="24.75" customHeight="1">
      <c r="A616" s="311" t="s">
        <v>130</v>
      </c>
      <c r="B616" s="312"/>
      <c r="C616" s="312"/>
      <c r="D616" s="312"/>
      <c r="E616" s="312"/>
      <c r="F616" s="313"/>
      <c r="G616" s="164">
        <v>32</v>
      </c>
      <c r="H616" s="180"/>
      <c r="I616" s="180"/>
      <c r="J616" s="180"/>
      <c r="K616" s="180">
        <v>15</v>
      </c>
      <c r="L616" s="180"/>
      <c r="M616" s="180"/>
      <c r="N616" s="180"/>
      <c r="O616" s="180">
        <v>11</v>
      </c>
      <c r="P616" s="180"/>
      <c r="Q616" s="180"/>
      <c r="R616" s="180"/>
      <c r="S616" s="180" t="s">
        <v>318</v>
      </c>
      <c r="T616" s="180"/>
      <c r="U616" s="180"/>
      <c r="V616" s="180">
        <v>11</v>
      </c>
      <c r="W616" s="180"/>
      <c r="X616" s="180"/>
      <c r="Y616" s="180">
        <v>6</v>
      </c>
      <c r="Z616" s="180"/>
      <c r="AA616" s="180"/>
      <c r="AB616" s="180" t="s">
        <v>318</v>
      </c>
      <c r="AC616" s="180"/>
      <c r="AD616" s="172"/>
    </row>
    <row r="617" spans="1:30" s="88" customFormat="1" ht="14.25" customHeight="1">
      <c r="A617" s="90"/>
      <c r="B617" s="90"/>
      <c r="C617" s="90"/>
      <c r="D617" s="90"/>
      <c r="E617" s="90"/>
      <c r="F617" s="90"/>
      <c r="G617" s="90"/>
      <c r="H617" s="90"/>
      <c r="I617" s="90"/>
      <c r="J617" s="90"/>
      <c r="K617" s="90"/>
      <c r="L617" s="90"/>
      <c r="M617" s="90"/>
      <c r="N617" s="90"/>
      <c r="O617" s="90"/>
      <c r="P617" s="90"/>
      <c r="Q617" s="90"/>
      <c r="R617" s="90"/>
      <c r="S617" s="90"/>
      <c r="T617" s="90"/>
      <c r="V617" s="87"/>
      <c r="W617" s="87"/>
      <c r="X617" s="87"/>
      <c r="Y617" s="87"/>
      <c r="Z617" s="87"/>
      <c r="AA617" s="87"/>
      <c r="AB617" s="87"/>
      <c r="AC617" s="87"/>
      <c r="AD617" s="87" t="s">
        <v>293</v>
      </c>
    </row>
    <row r="618" spans="1:30" s="88" customFormat="1" ht="14.25" customHeight="1">
      <c r="A618" s="90"/>
      <c r="B618" s="90"/>
      <c r="C618" s="90"/>
      <c r="D618" s="90"/>
      <c r="E618" s="90"/>
      <c r="F618" s="90"/>
      <c r="G618" s="90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90"/>
      <c r="S618" s="90"/>
      <c r="T618" s="90"/>
      <c r="V618" s="87"/>
      <c r="W618" s="87"/>
      <c r="X618" s="87"/>
      <c r="Y618" s="87"/>
      <c r="Z618" s="87"/>
      <c r="AA618" s="87"/>
      <c r="AB618" s="87"/>
      <c r="AC618" s="87"/>
      <c r="AD618" s="87"/>
    </row>
    <row r="619" spans="1:30" s="88" customFormat="1" ht="14.25" customHeight="1">
      <c r="A619" s="90"/>
      <c r="B619" s="90"/>
      <c r="C619" s="90"/>
      <c r="D619" s="90"/>
      <c r="E619" s="90"/>
      <c r="F619" s="90"/>
      <c r="G619" s="90"/>
      <c r="H619" s="90"/>
      <c r="I619" s="90"/>
      <c r="J619" s="90"/>
      <c r="K619" s="90"/>
      <c r="L619" s="90"/>
      <c r="M619" s="90"/>
      <c r="N619" s="90"/>
      <c r="O619" s="90"/>
      <c r="P619" s="90"/>
      <c r="Q619" s="90"/>
      <c r="R619" s="90"/>
      <c r="S619" s="90"/>
      <c r="T619" s="90"/>
      <c r="V619" s="87"/>
      <c r="W619" s="87"/>
      <c r="X619" s="87"/>
      <c r="Y619" s="87"/>
      <c r="Z619" s="87"/>
      <c r="AA619" s="87"/>
      <c r="AB619" s="87"/>
      <c r="AC619" s="87"/>
      <c r="AD619" s="87"/>
    </row>
    <row r="620" spans="1:30" ht="15" customHeight="1">
      <c r="A620" s="111" t="s">
        <v>110</v>
      </c>
      <c r="B620" s="123"/>
      <c r="C620" s="123"/>
      <c r="D620" s="123"/>
      <c r="E620" s="123"/>
      <c r="F620" s="123"/>
      <c r="G620" s="123"/>
      <c r="H620" s="123"/>
      <c r="I620" s="123"/>
      <c r="J620" s="123"/>
      <c r="K620" s="123"/>
      <c r="L620" s="123"/>
      <c r="M620" s="123"/>
      <c r="N620" s="123"/>
      <c r="O620" s="1"/>
      <c r="P620" s="1"/>
      <c r="Q620" s="1"/>
      <c r="R620" s="1"/>
      <c r="S620" s="1"/>
      <c r="T620" s="1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</row>
    <row r="621" spans="1:30" ht="15" customHeight="1">
      <c r="A621" s="46"/>
      <c r="B621" s="25" t="s">
        <v>148</v>
      </c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22"/>
      <c r="V621" s="22"/>
      <c r="W621" s="22"/>
      <c r="X621" s="22"/>
      <c r="Y621" s="137" t="s">
        <v>464</v>
      </c>
      <c r="Z621" s="137"/>
      <c r="AA621" s="137"/>
      <c r="AB621" s="137"/>
      <c r="AC621" s="137"/>
      <c r="AD621" s="137"/>
    </row>
    <row r="622" spans="1:30" ht="15" customHeight="1">
      <c r="A622" s="209" t="s">
        <v>347</v>
      </c>
      <c r="B622" s="210"/>
      <c r="C622" s="210"/>
      <c r="D622" s="210"/>
      <c r="E622" s="210"/>
      <c r="F622" s="210"/>
      <c r="G622" s="210"/>
      <c r="H622" s="210"/>
      <c r="I622" s="210"/>
      <c r="J622" s="210"/>
      <c r="K622" s="211"/>
      <c r="L622" s="165" t="s">
        <v>432</v>
      </c>
      <c r="M622" s="166"/>
      <c r="N622" s="166"/>
      <c r="O622" s="167"/>
      <c r="P622" s="245" t="s">
        <v>433</v>
      </c>
      <c r="Q622" s="246"/>
      <c r="R622" s="247"/>
      <c r="S622" s="245" t="s">
        <v>131</v>
      </c>
      <c r="T622" s="246"/>
      <c r="U622" s="247"/>
      <c r="V622" s="245" t="s">
        <v>132</v>
      </c>
      <c r="W622" s="246"/>
      <c r="X622" s="247"/>
      <c r="Y622" s="245" t="s">
        <v>446</v>
      </c>
      <c r="Z622" s="246"/>
      <c r="AA622" s="247"/>
      <c r="AB622" s="264" t="s">
        <v>447</v>
      </c>
      <c r="AC622" s="265"/>
      <c r="AD622" s="266"/>
    </row>
    <row r="623" spans="1:30" ht="15" customHeight="1">
      <c r="A623" s="249" t="s">
        <v>492</v>
      </c>
      <c r="B623" s="250"/>
      <c r="C623" s="250"/>
      <c r="D623" s="250"/>
      <c r="E623" s="250"/>
      <c r="F623" s="250"/>
      <c r="G623" s="250"/>
      <c r="H623" s="250"/>
      <c r="I623" s="250"/>
      <c r="J623" s="250"/>
      <c r="K623" s="251"/>
      <c r="L623" s="191"/>
      <c r="M623" s="192"/>
      <c r="N623" s="192"/>
      <c r="O623" s="193"/>
      <c r="P623" s="224" t="s">
        <v>434</v>
      </c>
      <c r="Q623" s="137"/>
      <c r="R623" s="248"/>
      <c r="S623" s="224" t="s">
        <v>448</v>
      </c>
      <c r="T623" s="137"/>
      <c r="U623" s="248"/>
      <c r="V623" s="224" t="s">
        <v>449</v>
      </c>
      <c r="W623" s="137"/>
      <c r="X623" s="248"/>
      <c r="Y623" s="224" t="s">
        <v>450</v>
      </c>
      <c r="Z623" s="137"/>
      <c r="AA623" s="248"/>
      <c r="AB623" s="153"/>
      <c r="AC623" s="154"/>
      <c r="AD623" s="155"/>
    </row>
    <row r="624" spans="1:30" ht="15" customHeight="1">
      <c r="A624" s="212" t="s">
        <v>315</v>
      </c>
      <c r="B624" s="240" t="s">
        <v>605</v>
      </c>
      <c r="C624" s="241"/>
      <c r="D624" s="241"/>
      <c r="E624" s="241"/>
      <c r="F624" s="241"/>
      <c r="G624" s="241"/>
      <c r="H624" s="241"/>
      <c r="I624" s="241"/>
      <c r="J624" s="241"/>
      <c r="K624" s="242"/>
      <c r="L624" s="229">
        <v>495</v>
      </c>
      <c r="M624" s="178"/>
      <c r="N624" s="178"/>
      <c r="O624" s="178"/>
      <c r="P624" s="178">
        <v>159</v>
      </c>
      <c r="Q624" s="178"/>
      <c r="R624" s="178"/>
      <c r="S624" s="178">
        <v>139</v>
      </c>
      <c r="T624" s="178"/>
      <c r="U624" s="178"/>
      <c r="V624" s="178">
        <v>115</v>
      </c>
      <c r="W624" s="178"/>
      <c r="X624" s="178"/>
      <c r="Y624" s="178">
        <v>54</v>
      </c>
      <c r="Z624" s="178"/>
      <c r="AA624" s="178"/>
      <c r="AB624" s="178">
        <v>28</v>
      </c>
      <c r="AC624" s="178"/>
      <c r="AD624" s="168"/>
    </row>
    <row r="625" spans="1:30" ht="15" customHeight="1">
      <c r="A625" s="213"/>
      <c r="B625" s="527" t="s">
        <v>143</v>
      </c>
      <c r="C625" s="217"/>
      <c r="D625" s="217"/>
      <c r="E625" s="217"/>
      <c r="F625" s="217"/>
      <c r="G625" s="217"/>
      <c r="H625" s="217"/>
      <c r="I625" s="217"/>
      <c r="J625" s="217"/>
      <c r="K625" s="218"/>
      <c r="L625" s="177">
        <v>97</v>
      </c>
      <c r="M625" s="198"/>
      <c r="N625" s="198"/>
      <c r="O625" s="198"/>
      <c r="P625" s="198">
        <v>42</v>
      </c>
      <c r="Q625" s="198"/>
      <c r="R625" s="198"/>
      <c r="S625" s="198">
        <v>15</v>
      </c>
      <c r="T625" s="198"/>
      <c r="U625" s="198"/>
      <c r="V625" s="198">
        <v>18</v>
      </c>
      <c r="W625" s="198"/>
      <c r="X625" s="198"/>
      <c r="Y625" s="198">
        <v>14</v>
      </c>
      <c r="Z625" s="198"/>
      <c r="AA625" s="198"/>
      <c r="AB625" s="198">
        <v>8</v>
      </c>
      <c r="AC625" s="198"/>
      <c r="AD625" s="179"/>
    </row>
    <row r="626" spans="1:30" ht="15" customHeight="1">
      <c r="A626" s="213"/>
      <c r="B626" s="527" t="s">
        <v>168</v>
      </c>
      <c r="C626" s="217"/>
      <c r="D626" s="217"/>
      <c r="E626" s="217"/>
      <c r="F626" s="217"/>
      <c r="G626" s="217"/>
      <c r="H626" s="217"/>
      <c r="I626" s="217"/>
      <c r="J626" s="217"/>
      <c r="K626" s="218"/>
      <c r="L626" s="177">
        <v>398</v>
      </c>
      <c r="M626" s="198"/>
      <c r="N626" s="198"/>
      <c r="O626" s="198"/>
      <c r="P626" s="198">
        <v>117</v>
      </c>
      <c r="Q626" s="198"/>
      <c r="R626" s="198"/>
      <c r="S626" s="198">
        <v>124</v>
      </c>
      <c r="T626" s="198"/>
      <c r="U626" s="198"/>
      <c r="V626" s="198">
        <v>97</v>
      </c>
      <c r="W626" s="198"/>
      <c r="X626" s="198"/>
      <c r="Y626" s="198">
        <v>40</v>
      </c>
      <c r="Z626" s="198"/>
      <c r="AA626" s="198"/>
      <c r="AB626" s="198">
        <v>20</v>
      </c>
      <c r="AC626" s="198"/>
      <c r="AD626" s="179"/>
    </row>
    <row r="627" spans="1:30" ht="25.5" customHeight="1">
      <c r="A627" s="213"/>
      <c r="B627" s="243" t="s">
        <v>268</v>
      </c>
      <c r="C627" s="220"/>
      <c r="D627" s="220"/>
      <c r="E627" s="220"/>
      <c r="F627" s="220"/>
      <c r="G627" s="220"/>
      <c r="H627" s="220"/>
      <c r="I627" s="220"/>
      <c r="J627" s="220"/>
      <c r="K627" s="221"/>
      <c r="L627" s="177">
        <v>1</v>
      </c>
      <c r="M627" s="198"/>
      <c r="N627" s="198"/>
      <c r="O627" s="198"/>
      <c r="P627" s="198">
        <v>1</v>
      </c>
      <c r="Q627" s="198"/>
      <c r="R627" s="198"/>
      <c r="S627" s="152" t="s">
        <v>534</v>
      </c>
      <c r="T627" s="152"/>
      <c r="U627" s="152"/>
      <c r="V627" s="152" t="s">
        <v>534</v>
      </c>
      <c r="W627" s="152"/>
      <c r="X627" s="152"/>
      <c r="Y627" s="152" t="s">
        <v>534</v>
      </c>
      <c r="Z627" s="152"/>
      <c r="AA627" s="152"/>
      <c r="AB627" s="152" t="s">
        <v>534</v>
      </c>
      <c r="AC627" s="152"/>
      <c r="AD627" s="235"/>
    </row>
    <row r="628" spans="1:30" ht="15" customHeight="1">
      <c r="A628" s="213"/>
      <c r="B628" s="239" t="s">
        <v>169</v>
      </c>
      <c r="C628" s="230"/>
      <c r="D628" s="230"/>
      <c r="E628" s="230"/>
      <c r="F628" s="230"/>
      <c r="G628" s="230"/>
      <c r="H628" s="230"/>
      <c r="I628" s="230"/>
      <c r="J628" s="230"/>
      <c r="K628" s="231"/>
      <c r="L628" s="177" t="s">
        <v>436</v>
      </c>
      <c r="M628" s="198"/>
      <c r="N628" s="198"/>
      <c r="O628" s="198"/>
      <c r="P628" s="152" t="s">
        <v>435</v>
      </c>
      <c r="Q628" s="152"/>
      <c r="R628" s="152"/>
      <c r="S628" s="152" t="s">
        <v>534</v>
      </c>
      <c r="T628" s="152"/>
      <c r="U628" s="152"/>
      <c r="V628" s="152" t="s">
        <v>534</v>
      </c>
      <c r="W628" s="152"/>
      <c r="X628" s="152"/>
      <c r="Y628" s="152" t="s">
        <v>534</v>
      </c>
      <c r="Z628" s="152"/>
      <c r="AA628" s="152"/>
      <c r="AB628" s="152" t="s">
        <v>534</v>
      </c>
      <c r="AC628" s="152"/>
      <c r="AD628" s="235"/>
    </row>
    <row r="629" spans="1:30" ht="15" customHeight="1">
      <c r="A629" s="214"/>
      <c r="B629" s="244" t="s">
        <v>267</v>
      </c>
      <c r="C629" s="232"/>
      <c r="D629" s="232"/>
      <c r="E629" s="232"/>
      <c r="F629" s="232"/>
      <c r="G629" s="232"/>
      <c r="H629" s="232"/>
      <c r="I629" s="232"/>
      <c r="J629" s="232"/>
      <c r="K629" s="233"/>
      <c r="L629" s="177">
        <v>1</v>
      </c>
      <c r="M629" s="198"/>
      <c r="N629" s="198"/>
      <c r="O629" s="198"/>
      <c r="P629" s="198">
        <v>1</v>
      </c>
      <c r="Q629" s="198"/>
      <c r="R629" s="198"/>
      <c r="S629" s="152" t="s">
        <v>534</v>
      </c>
      <c r="T629" s="152"/>
      <c r="U629" s="152"/>
      <c r="V629" s="152" t="s">
        <v>534</v>
      </c>
      <c r="W629" s="152"/>
      <c r="X629" s="152"/>
      <c r="Y629" s="152" t="s">
        <v>534</v>
      </c>
      <c r="Z629" s="152"/>
      <c r="AA629" s="152"/>
      <c r="AB629" s="152" t="s">
        <v>534</v>
      </c>
      <c r="AC629" s="152"/>
      <c r="AD629" s="235"/>
    </row>
    <row r="630" spans="1:30" ht="15" customHeight="1">
      <c r="A630" s="212" t="s">
        <v>47</v>
      </c>
      <c r="B630" s="215" t="s">
        <v>17</v>
      </c>
      <c r="C630" s="215"/>
      <c r="D630" s="215"/>
      <c r="E630" s="215"/>
      <c r="F630" s="215"/>
      <c r="G630" s="215"/>
      <c r="H630" s="215"/>
      <c r="I630" s="215"/>
      <c r="J630" s="215"/>
      <c r="K630" s="216"/>
      <c r="L630" s="177">
        <v>733</v>
      </c>
      <c r="M630" s="198"/>
      <c r="N630" s="198"/>
      <c r="O630" s="198"/>
      <c r="P630" s="198">
        <v>221</v>
      </c>
      <c r="Q630" s="198"/>
      <c r="R630" s="198"/>
      <c r="S630" s="198">
        <v>204</v>
      </c>
      <c r="T630" s="198"/>
      <c r="U630" s="198"/>
      <c r="V630" s="198">
        <v>164</v>
      </c>
      <c r="W630" s="198"/>
      <c r="X630" s="198"/>
      <c r="Y630" s="198">
        <v>90</v>
      </c>
      <c r="Z630" s="198"/>
      <c r="AA630" s="198"/>
      <c r="AB630" s="198">
        <v>54</v>
      </c>
      <c r="AC630" s="198"/>
      <c r="AD630" s="179"/>
    </row>
    <row r="631" spans="1:30" ht="15" customHeight="1">
      <c r="A631" s="213"/>
      <c r="B631" s="217" t="s">
        <v>143</v>
      </c>
      <c r="C631" s="217"/>
      <c r="D631" s="217"/>
      <c r="E631" s="217"/>
      <c r="F631" s="217"/>
      <c r="G631" s="217"/>
      <c r="H631" s="217"/>
      <c r="I631" s="217"/>
      <c r="J631" s="217"/>
      <c r="K631" s="218"/>
      <c r="L631" s="177">
        <v>158</v>
      </c>
      <c r="M631" s="198"/>
      <c r="N631" s="198"/>
      <c r="O631" s="198"/>
      <c r="P631" s="198">
        <v>61</v>
      </c>
      <c r="Q631" s="198"/>
      <c r="R631" s="198"/>
      <c r="S631" s="198">
        <v>44</v>
      </c>
      <c r="T631" s="198"/>
      <c r="U631" s="198"/>
      <c r="V631" s="198">
        <v>17</v>
      </c>
      <c r="W631" s="198"/>
      <c r="X631" s="198"/>
      <c r="Y631" s="198">
        <v>18</v>
      </c>
      <c r="Z631" s="198"/>
      <c r="AA631" s="198"/>
      <c r="AB631" s="198">
        <v>18</v>
      </c>
      <c r="AC631" s="198"/>
      <c r="AD631" s="179"/>
    </row>
    <row r="632" spans="1:30" ht="15" customHeight="1">
      <c r="A632" s="213"/>
      <c r="B632" s="217" t="s">
        <v>168</v>
      </c>
      <c r="C632" s="217"/>
      <c r="D632" s="217"/>
      <c r="E632" s="217"/>
      <c r="F632" s="217"/>
      <c r="G632" s="217"/>
      <c r="H632" s="217"/>
      <c r="I632" s="217"/>
      <c r="J632" s="217"/>
      <c r="K632" s="218"/>
      <c r="L632" s="177">
        <v>575</v>
      </c>
      <c r="M632" s="198"/>
      <c r="N632" s="198"/>
      <c r="O632" s="198"/>
      <c r="P632" s="198">
        <v>160</v>
      </c>
      <c r="Q632" s="198"/>
      <c r="R632" s="198"/>
      <c r="S632" s="198">
        <v>160</v>
      </c>
      <c r="T632" s="198"/>
      <c r="U632" s="198"/>
      <c r="V632" s="198">
        <v>147</v>
      </c>
      <c r="W632" s="198"/>
      <c r="X632" s="198"/>
      <c r="Y632" s="198">
        <v>72</v>
      </c>
      <c r="Z632" s="198"/>
      <c r="AA632" s="198"/>
      <c r="AB632" s="198">
        <v>36</v>
      </c>
      <c r="AC632" s="198"/>
      <c r="AD632" s="179"/>
    </row>
    <row r="633" spans="1:30" ht="25.5" customHeight="1">
      <c r="A633" s="213"/>
      <c r="B633" s="220" t="s">
        <v>215</v>
      </c>
      <c r="C633" s="220"/>
      <c r="D633" s="220"/>
      <c r="E633" s="220"/>
      <c r="F633" s="220"/>
      <c r="G633" s="220"/>
      <c r="H633" s="220"/>
      <c r="I633" s="220"/>
      <c r="J633" s="220"/>
      <c r="K633" s="221"/>
      <c r="L633" s="177">
        <v>1</v>
      </c>
      <c r="M633" s="198"/>
      <c r="N633" s="198"/>
      <c r="O633" s="198"/>
      <c r="P633" s="152" t="s">
        <v>534</v>
      </c>
      <c r="Q633" s="152"/>
      <c r="R633" s="152"/>
      <c r="S633" s="198">
        <v>1</v>
      </c>
      <c r="T633" s="198"/>
      <c r="U633" s="198"/>
      <c r="V633" s="152" t="s">
        <v>534</v>
      </c>
      <c r="W633" s="152"/>
      <c r="X633" s="152"/>
      <c r="Y633" s="152" t="s">
        <v>534</v>
      </c>
      <c r="Z633" s="152"/>
      <c r="AA633" s="152"/>
      <c r="AB633" s="152" t="s">
        <v>534</v>
      </c>
      <c r="AC633" s="152"/>
      <c r="AD633" s="235"/>
    </row>
    <row r="634" spans="1:30" ht="15" customHeight="1">
      <c r="A634" s="213"/>
      <c r="B634" s="230" t="s">
        <v>169</v>
      </c>
      <c r="C634" s="230"/>
      <c r="D634" s="230"/>
      <c r="E634" s="230"/>
      <c r="F634" s="230"/>
      <c r="G634" s="230"/>
      <c r="H634" s="230"/>
      <c r="I634" s="230"/>
      <c r="J634" s="230"/>
      <c r="K634" s="231"/>
      <c r="L634" s="177" t="s">
        <v>436</v>
      </c>
      <c r="M634" s="198"/>
      <c r="N634" s="198"/>
      <c r="O634" s="198"/>
      <c r="P634" s="152" t="s">
        <v>435</v>
      </c>
      <c r="Q634" s="152"/>
      <c r="R634" s="152"/>
      <c r="S634" s="152" t="s">
        <v>534</v>
      </c>
      <c r="T634" s="152"/>
      <c r="U634" s="152"/>
      <c r="V634" s="152" t="s">
        <v>534</v>
      </c>
      <c r="W634" s="152"/>
      <c r="X634" s="152"/>
      <c r="Y634" s="152" t="s">
        <v>534</v>
      </c>
      <c r="Z634" s="152"/>
      <c r="AA634" s="152"/>
      <c r="AB634" s="152" t="s">
        <v>534</v>
      </c>
      <c r="AC634" s="152"/>
      <c r="AD634" s="235"/>
    </row>
    <row r="635" spans="1:30" ht="15" customHeight="1">
      <c r="A635" s="214"/>
      <c r="B635" s="232" t="s">
        <v>267</v>
      </c>
      <c r="C635" s="232"/>
      <c r="D635" s="232"/>
      <c r="E635" s="232"/>
      <c r="F635" s="232"/>
      <c r="G635" s="232"/>
      <c r="H635" s="232"/>
      <c r="I635" s="232"/>
      <c r="J635" s="232"/>
      <c r="K635" s="233"/>
      <c r="L635" s="164">
        <v>1</v>
      </c>
      <c r="M635" s="180"/>
      <c r="N635" s="180"/>
      <c r="O635" s="180"/>
      <c r="P635" s="234" t="s">
        <v>534</v>
      </c>
      <c r="Q635" s="234"/>
      <c r="R635" s="234"/>
      <c r="S635" s="180">
        <v>1</v>
      </c>
      <c r="T635" s="180"/>
      <c r="U635" s="180"/>
      <c r="V635" s="234" t="s">
        <v>534</v>
      </c>
      <c r="W635" s="234"/>
      <c r="X635" s="234"/>
      <c r="Y635" s="234" t="s">
        <v>534</v>
      </c>
      <c r="Z635" s="234"/>
      <c r="AA635" s="234"/>
      <c r="AB635" s="234" t="s">
        <v>534</v>
      </c>
      <c r="AC635" s="234"/>
      <c r="AD635" s="236"/>
    </row>
    <row r="636" spans="1:30" s="88" customFormat="1" ht="15" customHeight="1">
      <c r="A636" s="92"/>
      <c r="B636" s="93"/>
      <c r="C636" s="90"/>
      <c r="D636" s="90"/>
      <c r="E636" s="90"/>
      <c r="F636" s="90"/>
      <c r="G636" s="90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90"/>
      <c r="S636" s="90"/>
      <c r="T636" s="90"/>
      <c r="U636" s="237" t="s">
        <v>293</v>
      </c>
      <c r="V636" s="237"/>
      <c r="W636" s="237"/>
      <c r="X636" s="237"/>
      <c r="Y636" s="237"/>
      <c r="Z636" s="237"/>
      <c r="AA636" s="237"/>
      <c r="AB636" s="237"/>
      <c r="AC636" s="237"/>
      <c r="AD636" s="237"/>
    </row>
    <row r="637" spans="1:30" s="88" customFormat="1" ht="15" customHeight="1">
      <c r="A637" s="92"/>
      <c r="B637" s="93"/>
      <c r="C637" s="90"/>
      <c r="D637" s="90"/>
      <c r="E637" s="90"/>
      <c r="F637" s="90"/>
      <c r="G637" s="90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0"/>
      <c r="S637" s="90"/>
      <c r="T637" s="90"/>
      <c r="U637" s="87"/>
      <c r="V637" s="87"/>
      <c r="W637" s="87"/>
      <c r="X637" s="87"/>
      <c r="Y637" s="87"/>
      <c r="Z637" s="87"/>
      <c r="AA637" s="87"/>
      <c r="AB637" s="87"/>
      <c r="AC637" s="87"/>
      <c r="AD637" s="87"/>
    </row>
    <row r="638" spans="1:30" s="88" customFormat="1" ht="15" customHeight="1">
      <c r="A638" s="111" t="s">
        <v>111</v>
      </c>
      <c r="B638" s="123"/>
      <c r="C638" s="131"/>
      <c r="D638" s="131"/>
      <c r="E638" s="131"/>
      <c r="F638" s="131"/>
      <c r="G638" s="131"/>
      <c r="H638" s="131"/>
      <c r="I638" s="131"/>
      <c r="J638" s="131"/>
      <c r="K638" s="131"/>
      <c r="L638" s="131"/>
      <c r="M638" s="131"/>
      <c r="N638" s="131"/>
      <c r="O638" s="131"/>
      <c r="P638" s="131"/>
      <c r="Q638" s="131"/>
      <c r="R638" s="131"/>
      <c r="S638" s="131"/>
      <c r="T638" s="131"/>
      <c r="U638" s="132"/>
      <c r="V638" s="87"/>
      <c r="W638" s="87"/>
      <c r="X638" s="87"/>
      <c r="Y638" s="87"/>
      <c r="Z638" s="87"/>
      <c r="AA638" s="87"/>
      <c r="AB638" s="87"/>
      <c r="AC638" s="87"/>
      <c r="AD638" s="87"/>
    </row>
    <row r="639" spans="1:30" s="88" customFormat="1" ht="15" customHeight="1">
      <c r="A639" s="46"/>
      <c r="B639" s="25" t="s">
        <v>207</v>
      </c>
      <c r="C639" s="90"/>
      <c r="D639" s="90"/>
      <c r="E639" s="90"/>
      <c r="F639" s="90"/>
      <c r="G639" s="90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90"/>
      <c r="S639" s="90"/>
      <c r="T639" s="90"/>
      <c r="U639" s="87"/>
      <c r="V639" s="87"/>
      <c r="W639" s="87"/>
      <c r="X639" s="87"/>
      <c r="Y639" s="137" t="s">
        <v>464</v>
      </c>
      <c r="Z639" s="137"/>
      <c r="AA639" s="137"/>
      <c r="AB639" s="137"/>
      <c r="AC639" s="137"/>
      <c r="AD639" s="137"/>
    </row>
    <row r="640" spans="1:30" ht="18" customHeight="1">
      <c r="A640" s="209" t="s">
        <v>444</v>
      </c>
      <c r="B640" s="210"/>
      <c r="C640" s="210"/>
      <c r="D640" s="210"/>
      <c r="E640" s="210"/>
      <c r="F640" s="211"/>
      <c r="G640" s="181" t="s">
        <v>439</v>
      </c>
      <c r="H640" s="182"/>
      <c r="I640" s="182"/>
      <c r="J640" s="182"/>
      <c r="K640" s="182"/>
      <c r="L640" s="182"/>
      <c r="M640" s="182"/>
      <c r="N640" s="182"/>
      <c r="O640" s="182"/>
      <c r="P640" s="182"/>
      <c r="Q640" s="182"/>
      <c r="R640" s="182"/>
      <c r="S640" s="182"/>
      <c r="T640" s="182"/>
      <c r="U640" s="182"/>
      <c r="V640" s="182"/>
      <c r="W640" s="182"/>
      <c r="X640" s="182"/>
      <c r="Y640" s="182"/>
      <c r="Z640" s="182"/>
      <c r="AA640" s="182"/>
      <c r="AB640" s="183" t="s">
        <v>523</v>
      </c>
      <c r="AC640" s="184"/>
      <c r="AD640" s="185"/>
    </row>
    <row r="641" spans="1:30" ht="18" customHeight="1">
      <c r="A641" s="311" t="s">
        <v>445</v>
      </c>
      <c r="B641" s="312"/>
      <c r="C641" s="312"/>
      <c r="D641" s="312"/>
      <c r="E641" s="312"/>
      <c r="F641" s="313"/>
      <c r="G641" s="226" t="s">
        <v>48</v>
      </c>
      <c r="H641" s="227"/>
      <c r="I641" s="228"/>
      <c r="J641" s="165" t="s">
        <v>438</v>
      </c>
      <c r="K641" s="166"/>
      <c r="L641" s="167"/>
      <c r="M641" s="165" t="s">
        <v>75</v>
      </c>
      <c r="N641" s="166"/>
      <c r="O641" s="167"/>
      <c r="P641" s="165" t="s">
        <v>76</v>
      </c>
      <c r="Q641" s="166"/>
      <c r="R641" s="167"/>
      <c r="S641" s="165" t="s">
        <v>77</v>
      </c>
      <c r="T641" s="166"/>
      <c r="U641" s="167"/>
      <c r="V641" s="165" t="s">
        <v>78</v>
      </c>
      <c r="W641" s="166"/>
      <c r="X641" s="167"/>
      <c r="Y641" s="165" t="s">
        <v>172</v>
      </c>
      <c r="Z641" s="166"/>
      <c r="AA641" s="166"/>
      <c r="AB641" s="186"/>
      <c r="AC641" s="187"/>
      <c r="AD641" s="176"/>
    </row>
    <row r="642" spans="1:30" s="4" customFormat="1" ht="18" customHeight="1">
      <c r="A642" s="202" t="s">
        <v>63</v>
      </c>
      <c r="B642" s="310"/>
      <c r="C642" s="310"/>
      <c r="D642" s="310"/>
      <c r="E642" s="310"/>
      <c r="F642" s="310"/>
      <c r="G642" s="229">
        <f>SUM(G643:I647)</f>
        <v>1279</v>
      </c>
      <c r="H642" s="178"/>
      <c r="I642" s="178"/>
      <c r="J642" s="178">
        <v>347</v>
      </c>
      <c r="K642" s="178"/>
      <c r="L642" s="178"/>
      <c r="M642" s="178">
        <v>459</v>
      </c>
      <c r="N642" s="178"/>
      <c r="O642" s="178"/>
      <c r="P642" s="178">
        <f>SUM(P643:R647)</f>
        <v>294</v>
      </c>
      <c r="Q642" s="178"/>
      <c r="R642" s="178"/>
      <c r="S642" s="178">
        <v>135</v>
      </c>
      <c r="T642" s="178"/>
      <c r="U642" s="178"/>
      <c r="V642" s="178">
        <v>35</v>
      </c>
      <c r="W642" s="178"/>
      <c r="X642" s="178"/>
      <c r="Y642" s="178">
        <v>9</v>
      </c>
      <c r="Z642" s="178"/>
      <c r="AA642" s="178"/>
      <c r="AB642" s="178">
        <v>72</v>
      </c>
      <c r="AC642" s="178"/>
      <c r="AD642" s="168"/>
    </row>
    <row r="643" spans="1:30" ht="18" customHeight="1">
      <c r="A643" s="224" t="s">
        <v>173</v>
      </c>
      <c r="B643" s="137"/>
      <c r="C643" s="222" t="s">
        <v>440</v>
      </c>
      <c r="D643" s="222"/>
      <c r="E643" s="222"/>
      <c r="F643" s="222"/>
      <c r="G643" s="177">
        <v>507</v>
      </c>
      <c r="H643" s="198"/>
      <c r="I643" s="198"/>
      <c r="J643" s="198">
        <v>283</v>
      </c>
      <c r="K643" s="198"/>
      <c r="L643" s="198"/>
      <c r="M643" s="198">
        <v>203</v>
      </c>
      <c r="N643" s="198"/>
      <c r="O643" s="198"/>
      <c r="P643" s="198">
        <v>18</v>
      </c>
      <c r="Q643" s="198"/>
      <c r="R643" s="198"/>
      <c r="S643" s="198">
        <v>3</v>
      </c>
      <c r="T643" s="198"/>
      <c r="U643" s="198"/>
      <c r="V643" s="198" t="s">
        <v>431</v>
      </c>
      <c r="W643" s="198"/>
      <c r="X643" s="198"/>
      <c r="Y643" s="198" t="s">
        <v>431</v>
      </c>
      <c r="Z643" s="198"/>
      <c r="AA643" s="198"/>
      <c r="AB643" s="198">
        <v>64</v>
      </c>
      <c r="AC643" s="198"/>
      <c r="AD643" s="179"/>
    </row>
    <row r="644" spans="1:30" s="88" customFormat="1" ht="18" customHeight="1">
      <c r="A644" s="106"/>
      <c r="B644" s="79"/>
      <c r="C644" s="222" t="s">
        <v>229</v>
      </c>
      <c r="D644" s="222"/>
      <c r="E644" s="222"/>
      <c r="F644" s="222"/>
      <c r="G644" s="177">
        <v>450</v>
      </c>
      <c r="H644" s="198"/>
      <c r="I644" s="198"/>
      <c r="J644" s="198">
        <v>58</v>
      </c>
      <c r="K644" s="198"/>
      <c r="L644" s="198"/>
      <c r="M644" s="198">
        <v>231</v>
      </c>
      <c r="N644" s="198"/>
      <c r="O644" s="198"/>
      <c r="P644" s="198">
        <v>141</v>
      </c>
      <c r="Q644" s="198"/>
      <c r="R644" s="198"/>
      <c r="S644" s="198">
        <v>18</v>
      </c>
      <c r="T644" s="198"/>
      <c r="U644" s="198"/>
      <c r="V644" s="198">
        <v>2</v>
      </c>
      <c r="W644" s="198"/>
      <c r="X644" s="198"/>
      <c r="Y644" s="198" t="s">
        <v>431</v>
      </c>
      <c r="Z644" s="198"/>
      <c r="AA644" s="198"/>
      <c r="AB644" s="198">
        <v>6</v>
      </c>
      <c r="AC644" s="198"/>
      <c r="AD644" s="179"/>
    </row>
    <row r="645" spans="1:30" s="88" customFormat="1" ht="18" customHeight="1">
      <c r="A645" s="106"/>
      <c r="B645" s="79"/>
      <c r="C645" s="222" t="s">
        <v>0</v>
      </c>
      <c r="D645" s="222"/>
      <c r="E645" s="222"/>
      <c r="F645" s="222"/>
      <c r="G645" s="177">
        <v>187</v>
      </c>
      <c r="H645" s="198"/>
      <c r="I645" s="198"/>
      <c r="J645" s="198">
        <v>5</v>
      </c>
      <c r="K645" s="198"/>
      <c r="L645" s="198"/>
      <c r="M645" s="198">
        <v>23</v>
      </c>
      <c r="N645" s="198"/>
      <c r="O645" s="198"/>
      <c r="P645" s="198">
        <v>99</v>
      </c>
      <c r="Q645" s="198"/>
      <c r="R645" s="198"/>
      <c r="S645" s="198">
        <v>58</v>
      </c>
      <c r="T645" s="198"/>
      <c r="U645" s="198"/>
      <c r="V645" s="198">
        <v>1</v>
      </c>
      <c r="W645" s="198"/>
      <c r="X645" s="198"/>
      <c r="Y645" s="198">
        <v>1</v>
      </c>
      <c r="Z645" s="198"/>
      <c r="AA645" s="198"/>
      <c r="AB645" s="198">
        <v>1</v>
      </c>
      <c r="AC645" s="198"/>
      <c r="AD645" s="179"/>
    </row>
    <row r="646" spans="1:30" s="88" customFormat="1" ht="18" customHeight="1">
      <c r="A646" s="106"/>
      <c r="B646" s="79"/>
      <c r="C646" s="222" t="s">
        <v>441</v>
      </c>
      <c r="D646" s="222"/>
      <c r="E646" s="222"/>
      <c r="F646" s="222"/>
      <c r="G646" s="177">
        <v>94</v>
      </c>
      <c r="H646" s="198"/>
      <c r="I646" s="198"/>
      <c r="J646" s="198">
        <v>1</v>
      </c>
      <c r="K646" s="198"/>
      <c r="L646" s="198"/>
      <c r="M646" s="198">
        <v>2</v>
      </c>
      <c r="N646" s="198"/>
      <c r="O646" s="198"/>
      <c r="P646" s="198">
        <v>30</v>
      </c>
      <c r="Q646" s="198"/>
      <c r="R646" s="198"/>
      <c r="S646" s="198">
        <v>43</v>
      </c>
      <c r="T646" s="198"/>
      <c r="U646" s="198"/>
      <c r="V646" s="198">
        <v>16</v>
      </c>
      <c r="W646" s="198"/>
      <c r="X646" s="198"/>
      <c r="Y646" s="198">
        <v>2</v>
      </c>
      <c r="Z646" s="198"/>
      <c r="AA646" s="198"/>
      <c r="AB646" s="198">
        <v>1</v>
      </c>
      <c r="AC646" s="198"/>
      <c r="AD646" s="179"/>
    </row>
    <row r="647" spans="1:30" s="88" customFormat="1" ht="18" customHeight="1">
      <c r="A647" s="106"/>
      <c r="B647" s="79"/>
      <c r="C647" s="222" t="s">
        <v>79</v>
      </c>
      <c r="D647" s="222"/>
      <c r="E647" s="222"/>
      <c r="F647" s="222"/>
      <c r="G647" s="177">
        <v>41</v>
      </c>
      <c r="H647" s="198"/>
      <c r="I647" s="198"/>
      <c r="J647" s="198" t="s">
        <v>431</v>
      </c>
      <c r="K647" s="198"/>
      <c r="L647" s="198"/>
      <c r="M647" s="198" t="s">
        <v>431</v>
      </c>
      <c r="N647" s="198"/>
      <c r="O647" s="198"/>
      <c r="P647" s="198">
        <v>6</v>
      </c>
      <c r="Q647" s="198"/>
      <c r="R647" s="198"/>
      <c r="S647" s="198">
        <v>13</v>
      </c>
      <c r="T647" s="198"/>
      <c r="U647" s="198"/>
      <c r="V647" s="198">
        <v>16</v>
      </c>
      <c r="W647" s="198"/>
      <c r="X647" s="198"/>
      <c r="Y647" s="198">
        <v>6</v>
      </c>
      <c r="Z647" s="198"/>
      <c r="AA647" s="198"/>
      <c r="AB647" s="198" t="s">
        <v>431</v>
      </c>
      <c r="AC647" s="198"/>
      <c r="AD647" s="179"/>
    </row>
    <row r="648" spans="1:30" s="88" customFormat="1" ht="18" customHeight="1">
      <c r="A648" s="45" t="s">
        <v>443</v>
      </c>
      <c r="B648" s="79"/>
      <c r="C648" s="105"/>
      <c r="D648" s="105"/>
      <c r="E648" s="105"/>
      <c r="F648" s="105"/>
      <c r="G648" s="77"/>
      <c r="H648" s="8"/>
      <c r="I648" s="8"/>
      <c r="J648" s="198"/>
      <c r="K648" s="198"/>
      <c r="L648" s="19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73"/>
    </row>
    <row r="649" spans="1:30" s="88" customFormat="1" ht="18" customHeight="1">
      <c r="A649" s="224" t="s">
        <v>173</v>
      </c>
      <c r="B649" s="137"/>
      <c r="C649" s="222" t="s">
        <v>402</v>
      </c>
      <c r="D649" s="222"/>
      <c r="E649" s="222"/>
      <c r="F649" s="222"/>
      <c r="G649" s="177">
        <v>10</v>
      </c>
      <c r="H649" s="198"/>
      <c r="I649" s="198"/>
      <c r="J649" s="198" t="s">
        <v>431</v>
      </c>
      <c r="K649" s="198"/>
      <c r="L649" s="198"/>
      <c r="M649" s="198">
        <v>10</v>
      </c>
      <c r="N649" s="198"/>
      <c r="O649" s="198"/>
      <c r="P649" s="198" t="s">
        <v>431</v>
      </c>
      <c r="Q649" s="198"/>
      <c r="R649" s="198"/>
      <c r="S649" s="198" t="s">
        <v>431</v>
      </c>
      <c r="T649" s="198"/>
      <c r="U649" s="198"/>
      <c r="V649" s="198" t="s">
        <v>431</v>
      </c>
      <c r="W649" s="198"/>
      <c r="X649" s="198"/>
      <c r="Y649" s="198" t="s">
        <v>431</v>
      </c>
      <c r="Z649" s="198"/>
      <c r="AA649" s="198"/>
      <c r="AB649" s="198" t="s">
        <v>431</v>
      </c>
      <c r="AC649" s="198"/>
      <c r="AD649" s="179"/>
    </row>
    <row r="650" spans="1:30" s="88" customFormat="1" ht="18" customHeight="1">
      <c r="A650" s="107"/>
      <c r="B650" s="80"/>
      <c r="C650" s="534" t="s">
        <v>528</v>
      </c>
      <c r="D650" s="534"/>
      <c r="E650" s="534"/>
      <c r="F650" s="534"/>
      <c r="G650" s="164">
        <v>31</v>
      </c>
      <c r="H650" s="180"/>
      <c r="I650" s="180"/>
      <c r="J650" s="180" t="s">
        <v>431</v>
      </c>
      <c r="K650" s="180"/>
      <c r="L650" s="180"/>
      <c r="M650" s="180">
        <v>28</v>
      </c>
      <c r="N650" s="180"/>
      <c r="O650" s="180"/>
      <c r="P650" s="180">
        <v>1</v>
      </c>
      <c r="Q650" s="180"/>
      <c r="R650" s="180"/>
      <c r="S650" s="180">
        <v>2</v>
      </c>
      <c r="T650" s="180"/>
      <c r="U650" s="180"/>
      <c r="V650" s="180" t="s">
        <v>431</v>
      </c>
      <c r="W650" s="180"/>
      <c r="X650" s="180"/>
      <c r="Y650" s="180" t="s">
        <v>431</v>
      </c>
      <c r="Z650" s="180"/>
      <c r="AA650" s="180"/>
      <c r="AB650" s="180" t="s">
        <v>431</v>
      </c>
      <c r="AC650" s="180"/>
      <c r="AD650" s="172"/>
    </row>
    <row r="651" spans="1:30" s="88" customFormat="1" ht="18" customHeight="1">
      <c r="A651" s="85" t="s">
        <v>442</v>
      </c>
      <c r="B651" s="108"/>
      <c r="C651" s="47"/>
      <c r="D651" s="47"/>
      <c r="E651" s="47"/>
      <c r="F651" s="47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</row>
    <row r="652" spans="1:30" ht="14.25">
      <c r="A652" s="46"/>
      <c r="B652" s="25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237" t="s">
        <v>293</v>
      </c>
      <c r="V652" s="237"/>
      <c r="W652" s="237"/>
      <c r="X652" s="237"/>
      <c r="Y652" s="237"/>
      <c r="Z652" s="237"/>
      <c r="AA652" s="237"/>
      <c r="AB652" s="237"/>
      <c r="AC652" s="237"/>
      <c r="AD652" s="237"/>
    </row>
    <row r="653" spans="1:30" ht="14.25">
      <c r="A653" s="46"/>
      <c r="B653" s="25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</row>
    <row r="654" spans="1:30" ht="14.25">
      <c r="A654" s="111" t="s">
        <v>112</v>
      </c>
      <c r="B654" s="123"/>
      <c r="C654" s="123"/>
      <c r="D654" s="123"/>
      <c r="E654" s="123"/>
      <c r="F654" s="123"/>
      <c r="G654" s="123"/>
      <c r="H654" s="123"/>
      <c r="I654" s="123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</row>
    <row r="655" spans="1:30" ht="14.25">
      <c r="A655" s="46"/>
      <c r="B655" s="25" t="s">
        <v>56</v>
      </c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22"/>
      <c r="V655" s="22"/>
      <c r="W655" s="22"/>
      <c r="X655" s="22"/>
      <c r="Y655" s="137" t="s">
        <v>400</v>
      </c>
      <c r="Z655" s="137"/>
      <c r="AA655" s="137"/>
      <c r="AB655" s="137"/>
      <c r="AC655" s="137"/>
      <c r="AD655" s="137"/>
    </row>
    <row r="656" spans="1:30" ht="15" customHeight="1">
      <c r="A656" s="209" t="s">
        <v>201</v>
      </c>
      <c r="B656" s="210"/>
      <c r="C656" s="210"/>
      <c r="D656" s="210"/>
      <c r="E656" s="210"/>
      <c r="F656" s="211"/>
      <c r="G656" s="238" t="s">
        <v>622</v>
      </c>
      <c r="H656" s="238"/>
      <c r="I656" s="238"/>
      <c r="J656" s="238"/>
      <c r="K656" s="238"/>
      <c r="L656" s="238"/>
      <c r="M656" s="238"/>
      <c r="N656" s="238"/>
      <c r="O656" s="238"/>
      <c r="P656" s="238"/>
      <c r="Q656" s="238"/>
      <c r="R656" s="238"/>
      <c r="S656" s="238" t="s">
        <v>255</v>
      </c>
      <c r="T656" s="238"/>
      <c r="U656" s="238"/>
      <c r="V656" s="238"/>
      <c r="W656" s="238"/>
      <c r="X656" s="238"/>
      <c r="Y656" s="238"/>
      <c r="Z656" s="238"/>
      <c r="AA656" s="238"/>
      <c r="AB656" s="238"/>
      <c r="AC656" s="238"/>
      <c r="AD656" s="238"/>
    </row>
    <row r="657" spans="1:30" ht="15" customHeight="1">
      <c r="A657" s="27" t="s">
        <v>202</v>
      </c>
      <c r="B657" s="58"/>
      <c r="C657" s="1"/>
      <c r="D657" s="1"/>
      <c r="E657" s="1"/>
      <c r="F657" s="37"/>
      <c r="G657" s="219" t="s">
        <v>586</v>
      </c>
      <c r="H657" s="219"/>
      <c r="I657" s="219"/>
      <c r="J657" s="219"/>
      <c r="K657" s="219" t="s">
        <v>429</v>
      </c>
      <c r="L657" s="219"/>
      <c r="M657" s="219"/>
      <c r="N657" s="219"/>
      <c r="O657" s="219" t="s">
        <v>306</v>
      </c>
      <c r="P657" s="219"/>
      <c r="Q657" s="219"/>
      <c r="R657" s="219"/>
      <c r="S657" s="219" t="s">
        <v>586</v>
      </c>
      <c r="T657" s="219"/>
      <c r="U657" s="219"/>
      <c r="V657" s="219"/>
      <c r="W657" s="219" t="s">
        <v>429</v>
      </c>
      <c r="X657" s="219"/>
      <c r="Y657" s="219"/>
      <c r="Z657" s="219"/>
      <c r="AA657" s="219" t="s">
        <v>306</v>
      </c>
      <c r="AB657" s="219"/>
      <c r="AC657" s="219"/>
      <c r="AD657" s="219"/>
    </row>
    <row r="658" spans="1:30" s="4" customFormat="1" ht="13.5">
      <c r="A658" s="202" t="s">
        <v>63</v>
      </c>
      <c r="B658" s="310"/>
      <c r="C658" s="310"/>
      <c r="D658" s="310"/>
      <c r="E658" s="310"/>
      <c r="F658" s="310"/>
      <c r="G658" s="209">
        <v>374</v>
      </c>
      <c r="H658" s="210"/>
      <c r="I658" s="210"/>
      <c r="J658" s="61"/>
      <c r="K658" s="210">
        <v>198</v>
      </c>
      <c r="L658" s="210"/>
      <c r="M658" s="210"/>
      <c r="N658" s="61"/>
      <c r="O658" s="210">
        <v>176</v>
      </c>
      <c r="P658" s="210"/>
      <c r="Q658" s="210"/>
      <c r="R658" s="61"/>
      <c r="S658" s="210">
        <v>382</v>
      </c>
      <c r="T658" s="210"/>
      <c r="U658" s="210"/>
      <c r="V658" s="61"/>
      <c r="W658" s="210">
        <v>183</v>
      </c>
      <c r="X658" s="210"/>
      <c r="Y658" s="210"/>
      <c r="Z658" s="61"/>
      <c r="AA658" s="210">
        <v>199</v>
      </c>
      <c r="AB658" s="210"/>
      <c r="AC658" s="210"/>
      <c r="AD658" s="36"/>
    </row>
    <row r="659" spans="1:30" ht="15" customHeight="1">
      <c r="A659" s="204" t="s">
        <v>197</v>
      </c>
      <c r="B659" s="225"/>
      <c r="C659" s="225"/>
      <c r="D659" s="225"/>
      <c r="E659" s="225"/>
      <c r="F659" s="225"/>
      <c r="G659" s="224">
        <v>240</v>
      </c>
      <c r="H659" s="137"/>
      <c r="I659" s="137"/>
      <c r="J659" s="1"/>
      <c r="K659" s="137">
        <v>127</v>
      </c>
      <c r="L659" s="137"/>
      <c r="M659" s="137"/>
      <c r="N659" s="1"/>
      <c r="O659" s="137">
        <v>113</v>
      </c>
      <c r="P659" s="137"/>
      <c r="Q659" s="137"/>
      <c r="R659" s="1"/>
      <c r="S659" s="137">
        <v>224</v>
      </c>
      <c r="T659" s="137"/>
      <c r="U659" s="137"/>
      <c r="V659" s="1"/>
      <c r="W659" s="137">
        <v>106</v>
      </c>
      <c r="X659" s="137"/>
      <c r="Y659" s="137"/>
      <c r="Z659" s="1"/>
      <c r="AA659" s="137">
        <v>118</v>
      </c>
      <c r="AB659" s="137"/>
      <c r="AC659" s="137"/>
      <c r="AD659" s="37"/>
    </row>
    <row r="660" spans="1:30" ht="15" customHeight="1">
      <c r="A660" s="204" t="s">
        <v>198</v>
      </c>
      <c r="B660" s="225"/>
      <c r="C660" s="225"/>
      <c r="D660" s="225"/>
      <c r="E660" s="225"/>
      <c r="F660" s="225"/>
      <c r="G660" s="224">
        <v>63</v>
      </c>
      <c r="H660" s="137"/>
      <c r="I660" s="137"/>
      <c r="J660" s="1"/>
      <c r="K660" s="137">
        <v>30</v>
      </c>
      <c r="L660" s="137"/>
      <c r="M660" s="137"/>
      <c r="N660" s="1"/>
      <c r="O660" s="137">
        <v>33</v>
      </c>
      <c r="P660" s="137"/>
      <c r="Q660" s="137"/>
      <c r="R660" s="1"/>
      <c r="S660" s="137">
        <v>70</v>
      </c>
      <c r="T660" s="137"/>
      <c r="U660" s="137"/>
      <c r="V660" s="1"/>
      <c r="W660" s="137">
        <v>30</v>
      </c>
      <c r="X660" s="137"/>
      <c r="Y660" s="137"/>
      <c r="Z660" s="1"/>
      <c r="AA660" s="137">
        <v>40</v>
      </c>
      <c r="AB660" s="137"/>
      <c r="AC660" s="137"/>
      <c r="AD660" s="37"/>
    </row>
    <row r="661" spans="1:30" ht="25.5" customHeight="1">
      <c r="A661" s="204" t="s">
        <v>312</v>
      </c>
      <c r="B661" s="225"/>
      <c r="C661" s="225"/>
      <c r="D661" s="225"/>
      <c r="E661" s="225"/>
      <c r="F661" s="225"/>
      <c r="G661" s="224">
        <v>5</v>
      </c>
      <c r="H661" s="137"/>
      <c r="I661" s="137"/>
      <c r="J661" s="1"/>
      <c r="K661" s="137">
        <v>2</v>
      </c>
      <c r="L661" s="137"/>
      <c r="M661" s="137"/>
      <c r="N661" s="1"/>
      <c r="O661" s="137">
        <v>3</v>
      </c>
      <c r="P661" s="137"/>
      <c r="Q661" s="137"/>
      <c r="R661" s="1"/>
      <c r="S661" s="137">
        <v>18</v>
      </c>
      <c r="T661" s="137"/>
      <c r="U661" s="137"/>
      <c r="V661" s="1"/>
      <c r="W661" s="137">
        <v>5</v>
      </c>
      <c r="X661" s="137"/>
      <c r="Y661" s="137"/>
      <c r="Z661" s="1"/>
      <c r="AA661" s="137">
        <v>13</v>
      </c>
      <c r="AB661" s="137"/>
      <c r="AC661" s="137"/>
      <c r="AD661" s="37"/>
    </row>
    <row r="662" spans="1:30" ht="21" customHeight="1">
      <c r="A662" s="204" t="s">
        <v>211</v>
      </c>
      <c r="B662" s="225"/>
      <c r="C662" s="225"/>
      <c r="D662" s="225"/>
      <c r="E662" s="225"/>
      <c r="F662" s="225"/>
      <c r="G662" s="224">
        <v>4</v>
      </c>
      <c r="H662" s="137"/>
      <c r="I662" s="137"/>
      <c r="J662" s="1"/>
      <c r="K662" s="137" t="s">
        <v>262</v>
      </c>
      <c r="L662" s="137"/>
      <c r="M662" s="137"/>
      <c r="N662" s="1"/>
      <c r="O662" s="137">
        <v>4</v>
      </c>
      <c r="P662" s="137"/>
      <c r="Q662" s="137"/>
      <c r="R662" s="1"/>
      <c r="S662" s="137" t="s">
        <v>262</v>
      </c>
      <c r="T662" s="137"/>
      <c r="U662" s="137"/>
      <c r="V662" s="1"/>
      <c r="W662" s="137" t="s">
        <v>262</v>
      </c>
      <c r="X662" s="137"/>
      <c r="Y662" s="137"/>
      <c r="Z662" s="1"/>
      <c r="AA662" s="137" t="s">
        <v>262</v>
      </c>
      <c r="AB662" s="137"/>
      <c r="AC662" s="137"/>
      <c r="AD662" s="37"/>
    </row>
    <row r="663" spans="1:30" ht="15" customHeight="1">
      <c r="A663" s="204" t="s">
        <v>199</v>
      </c>
      <c r="B663" s="225"/>
      <c r="C663" s="225"/>
      <c r="D663" s="225"/>
      <c r="E663" s="225"/>
      <c r="F663" s="225"/>
      <c r="G663" s="224">
        <v>23</v>
      </c>
      <c r="H663" s="137"/>
      <c r="I663" s="137"/>
      <c r="J663" s="1"/>
      <c r="K663" s="137">
        <v>17</v>
      </c>
      <c r="L663" s="137"/>
      <c r="M663" s="137"/>
      <c r="N663" s="1"/>
      <c r="O663" s="137">
        <v>6</v>
      </c>
      <c r="P663" s="137"/>
      <c r="Q663" s="137"/>
      <c r="R663" s="1"/>
      <c r="S663" s="137">
        <v>26</v>
      </c>
      <c r="T663" s="137"/>
      <c r="U663" s="137"/>
      <c r="V663" s="1"/>
      <c r="W663" s="137">
        <v>16</v>
      </c>
      <c r="X663" s="137"/>
      <c r="Y663" s="137"/>
      <c r="Z663" s="1"/>
      <c r="AA663" s="137">
        <v>10</v>
      </c>
      <c r="AB663" s="137"/>
      <c r="AC663" s="137"/>
      <c r="AD663" s="37"/>
    </row>
    <row r="664" spans="1:30" ht="15" customHeight="1">
      <c r="A664" s="204" t="s">
        <v>212</v>
      </c>
      <c r="B664" s="225"/>
      <c r="C664" s="225"/>
      <c r="D664" s="225"/>
      <c r="E664" s="225"/>
      <c r="F664" s="225"/>
      <c r="G664" s="224">
        <v>16</v>
      </c>
      <c r="H664" s="137"/>
      <c r="I664" s="137"/>
      <c r="J664" s="1"/>
      <c r="K664" s="137">
        <v>8</v>
      </c>
      <c r="L664" s="137"/>
      <c r="M664" s="137"/>
      <c r="N664" s="1"/>
      <c r="O664" s="137">
        <v>8</v>
      </c>
      <c r="P664" s="137"/>
      <c r="Q664" s="137"/>
      <c r="R664" s="1"/>
      <c r="S664" s="137">
        <v>24</v>
      </c>
      <c r="T664" s="137"/>
      <c r="U664" s="137"/>
      <c r="V664" s="1"/>
      <c r="W664" s="137">
        <v>15</v>
      </c>
      <c r="X664" s="137"/>
      <c r="Y664" s="137"/>
      <c r="Z664" s="1"/>
      <c r="AA664" s="137">
        <v>9</v>
      </c>
      <c r="AB664" s="137"/>
      <c r="AC664" s="137"/>
      <c r="AD664" s="37"/>
    </row>
    <row r="665" spans="1:30" ht="15" customHeight="1">
      <c r="A665" s="204" t="s">
        <v>213</v>
      </c>
      <c r="B665" s="225"/>
      <c r="C665" s="225"/>
      <c r="D665" s="225"/>
      <c r="E665" s="225"/>
      <c r="F665" s="225"/>
      <c r="G665" s="224">
        <v>4</v>
      </c>
      <c r="H665" s="137"/>
      <c r="I665" s="137"/>
      <c r="J665" s="1"/>
      <c r="K665" s="137">
        <v>2</v>
      </c>
      <c r="L665" s="137"/>
      <c r="M665" s="137"/>
      <c r="N665" s="1"/>
      <c r="O665" s="137">
        <v>2</v>
      </c>
      <c r="P665" s="137"/>
      <c r="Q665" s="137"/>
      <c r="R665" s="1"/>
      <c r="S665" s="137">
        <v>2</v>
      </c>
      <c r="T665" s="137"/>
      <c r="U665" s="137"/>
      <c r="V665" s="1"/>
      <c r="W665" s="137">
        <v>1</v>
      </c>
      <c r="X665" s="137"/>
      <c r="Y665" s="137"/>
      <c r="Z665" s="1"/>
      <c r="AA665" s="137">
        <v>1</v>
      </c>
      <c r="AB665" s="137"/>
      <c r="AC665" s="137"/>
      <c r="AD665" s="37"/>
    </row>
    <row r="666" spans="1:30" ht="15" customHeight="1">
      <c r="A666" s="206" t="s">
        <v>200</v>
      </c>
      <c r="B666" s="309"/>
      <c r="C666" s="309"/>
      <c r="D666" s="309"/>
      <c r="E666" s="309"/>
      <c r="F666" s="309"/>
      <c r="G666" s="223">
        <v>18</v>
      </c>
      <c r="H666" s="141"/>
      <c r="I666" s="141"/>
      <c r="J666" s="24"/>
      <c r="K666" s="141">
        <v>11</v>
      </c>
      <c r="L666" s="141"/>
      <c r="M666" s="141"/>
      <c r="N666" s="24"/>
      <c r="O666" s="141">
        <v>7</v>
      </c>
      <c r="P666" s="141"/>
      <c r="Q666" s="141"/>
      <c r="R666" s="24"/>
      <c r="S666" s="141">
        <v>16</v>
      </c>
      <c r="T666" s="141"/>
      <c r="U666" s="141"/>
      <c r="V666" s="24"/>
      <c r="W666" s="141">
        <v>10</v>
      </c>
      <c r="X666" s="141"/>
      <c r="Y666" s="141"/>
      <c r="Z666" s="24"/>
      <c r="AA666" s="141">
        <v>6</v>
      </c>
      <c r="AB666" s="141"/>
      <c r="AC666" s="141"/>
      <c r="AD666" s="39"/>
    </row>
    <row r="667" spans="1:30" s="88" customFormat="1" ht="15" customHeight="1">
      <c r="A667" s="88" t="s">
        <v>453</v>
      </c>
      <c r="C667" s="90"/>
      <c r="D667" s="90"/>
      <c r="E667" s="90"/>
      <c r="F667" s="90"/>
      <c r="G667" s="90"/>
      <c r="H667" s="90"/>
      <c r="I667" s="90"/>
      <c r="J667" s="90"/>
      <c r="K667" s="90"/>
      <c r="L667" s="90"/>
      <c r="M667" s="90"/>
      <c r="N667" s="90"/>
      <c r="O667" s="90"/>
      <c r="P667" s="90"/>
      <c r="Q667" s="90"/>
      <c r="R667" s="90"/>
      <c r="S667" s="90"/>
      <c r="T667" s="90"/>
      <c r="U667" s="237" t="s">
        <v>293</v>
      </c>
      <c r="V667" s="237"/>
      <c r="W667" s="237"/>
      <c r="X667" s="237"/>
      <c r="Y667" s="237"/>
      <c r="Z667" s="237"/>
      <c r="AA667" s="237"/>
      <c r="AB667" s="237"/>
      <c r="AC667" s="237"/>
      <c r="AD667" s="237"/>
    </row>
    <row r="668" spans="1:30" ht="17.25" customHeight="1">
      <c r="A668" s="111" t="s">
        <v>303</v>
      </c>
      <c r="B668" s="123"/>
      <c r="C668" s="123"/>
      <c r="D668" s="123"/>
      <c r="E668" s="123"/>
      <c r="F668" s="123"/>
      <c r="G668" s="123"/>
      <c r="H668" s="123"/>
      <c r="I668" s="123"/>
      <c r="J668" s="123"/>
      <c r="K668" s="123"/>
      <c r="L668" s="123"/>
      <c r="M668" s="123"/>
      <c r="N668" s="1"/>
      <c r="O668" s="1"/>
      <c r="P668" s="1"/>
      <c r="Q668" s="1"/>
      <c r="R668" s="1"/>
      <c r="S668" s="1"/>
      <c r="T668" s="1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</row>
    <row r="669" spans="2:30" ht="17.25" customHeight="1">
      <c r="B669" s="25" t="s">
        <v>56</v>
      </c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22"/>
      <c r="V669" s="22"/>
      <c r="W669" s="22"/>
      <c r="X669" s="22"/>
      <c r="Y669" s="137"/>
      <c r="Z669" s="137"/>
      <c r="AA669" s="137"/>
      <c r="AB669" s="137"/>
      <c r="AC669" s="137"/>
      <c r="AD669" s="137"/>
    </row>
    <row r="670" spans="2:30" ht="17.25" customHeight="1">
      <c r="B670" s="305" t="s">
        <v>492</v>
      </c>
      <c r="C670" s="306"/>
      <c r="D670" s="306"/>
      <c r="E670" s="306"/>
      <c r="F670" s="503"/>
      <c r="G670" s="238" t="s">
        <v>586</v>
      </c>
      <c r="H670" s="238"/>
      <c r="I670" s="238"/>
      <c r="J670" s="238"/>
      <c r="K670" s="181" t="s">
        <v>413</v>
      </c>
      <c r="L670" s="182"/>
      <c r="M670" s="182"/>
      <c r="N670" s="182"/>
      <c r="O670" s="182"/>
      <c r="P670" s="182"/>
      <c r="Q670" s="182"/>
      <c r="R670" s="182"/>
      <c r="S670" s="182"/>
      <c r="T670" s="182"/>
      <c r="U670" s="182"/>
      <c r="V670" s="182"/>
      <c r="W670" s="182"/>
      <c r="X670" s="182"/>
      <c r="Y670" s="182"/>
      <c r="Z670" s="182"/>
      <c r="AA670" s="182"/>
      <c r="AB670" s="182"/>
      <c r="AC670" s="182"/>
      <c r="AD670" s="182"/>
    </row>
    <row r="671" spans="2:30" ht="17.25" customHeight="1">
      <c r="B671" s="69"/>
      <c r="C671" s="1"/>
      <c r="D671" s="1"/>
      <c r="E671" s="1"/>
      <c r="F671" s="37"/>
      <c r="G671" s="238"/>
      <c r="H671" s="238"/>
      <c r="I671" s="238"/>
      <c r="J671" s="238"/>
      <c r="K671" s="238" t="s">
        <v>586</v>
      </c>
      <c r="L671" s="238"/>
      <c r="M671" s="238"/>
      <c r="N671" s="238"/>
      <c r="O671" s="238" t="s">
        <v>84</v>
      </c>
      <c r="P671" s="238"/>
      <c r="Q671" s="238"/>
      <c r="R671" s="238"/>
      <c r="S671" s="238"/>
      <c r="T671" s="238"/>
      <c r="U671" s="238"/>
      <c r="V671" s="238"/>
      <c r="W671" s="238"/>
      <c r="X671" s="238"/>
      <c r="Y671" s="238"/>
      <c r="Z671" s="238"/>
      <c r="AA671" s="238"/>
      <c r="AB671" s="238"/>
      <c r="AC671" s="238"/>
      <c r="AD671" s="238"/>
    </row>
    <row r="672" spans="1:30" ht="29.25" customHeight="1">
      <c r="A672" s="46"/>
      <c r="B672" s="69"/>
      <c r="C672" s="1"/>
      <c r="D672" s="1"/>
      <c r="E672" s="1"/>
      <c r="F672" s="37"/>
      <c r="G672" s="238"/>
      <c r="H672" s="238"/>
      <c r="I672" s="238"/>
      <c r="J672" s="238"/>
      <c r="K672" s="238"/>
      <c r="L672" s="238"/>
      <c r="M672" s="238"/>
      <c r="N672" s="238"/>
      <c r="O672" s="238" t="s">
        <v>544</v>
      </c>
      <c r="P672" s="238"/>
      <c r="Q672" s="238"/>
      <c r="R672" s="238"/>
      <c r="S672" s="238" t="s">
        <v>85</v>
      </c>
      <c r="T672" s="238"/>
      <c r="U672" s="238"/>
      <c r="V672" s="493" t="s">
        <v>524</v>
      </c>
      <c r="W672" s="493"/>
      <c r="X672" s="493"/>
      <c r="Y672" s="493" t="s">
        <v>525</v>
      </c>
      <c r="Z672" s="493"/>
      <c r="AA672" s="493"/>
      <c r="AB672" s="317" t="s">
        <v>519</v>
      </c>
      <c r="AC672" s="317"/>
      <c r="AD672" s="317"/>
    </row>
    <row r="673" spans="1:30" ht="17.25" customHeight="1">
      <c r="A673" s="46"/>
      <c r="B673" s="504" t="s">
        <v>537</v>
      </c>
      <c r="C673" s="505"/>
      <c r="D673" s="505"/>
      <c r="E673" s="505"/>
      <c r="F673" s="506"/>
      <c r="G673" s="238"/>
      <c r="H673" s="238"/>
      <c r="I673" s="238"/>
      <c r="J673" s="238"/>
      <c r="K673" s="238"/>
      <c r="L673" s="238"/>
      <c r="M673" s="238"/>
      <c r="N673" s="238"/>
      <c r="O673" s="238"/>
      <c r="P673" s="238"/>
      <c r="Q673" s="238"/>
      <c r="R673" s="238"/>
      <c r="S673" s="238"/>
      <c r="T673" s="238"/>
      <c r="U673" s="238"/>
      <c r="V673" s="493"/>
      <c r="W673" s="493"/>
      <c r="X673" s="493"/>
      <c r="Y673" s="493"/>
      <c r="Z673" s="493"/>
      <c r="AA673" s="493"/>
      <c r="AB673" s="317"/>
      <c r="AC673" s="317"/>
      <c r="AD673" s="317"/>
    </row>
    <row r="674" spans="1:30" ht="19.5" customHeight="1">
      <c r="A674" s="46"/>
      <c r="B674" s="146" t="s">
        <v>153</v>
      </c>
      <c r="C674" s="147"/>
      <c r="D674" s="162" t="s">
        <v>606</v>
      </c>
      <c r="E674" s="163"/>
      <c r="F674" s="142"/>
      <c r="G674" s="177">
        <v>39646</v>
      </c>
      <c r="H674" s="198"/>
      <c r="I674" s="198"/>
      <c r="J674" s="198"/>
      <c r="K674" s="198">
        <v>22123</v>
      </c>
      <c r="L674" s="198"/>
      <c r="M674" s="198"/>
      <c r="N674" s="198"/>
      <c r="O674" s="198">
        <f>S674+V674+Y674+AB674</f>
        <v>21451</v>
      </c>
      <c r="P674" s="198"/>
      <c r="Q674" s="198"/>
      <c r="R674" s="198"/>
      <c r="S674" s="198">
        <v>17673</v>
      </c>
      <c r="T674" s="198"/>
      <c r="U674" s="198"/>
      <c r="V674" s="198">
        <v>2888</v>
      </c>
      <c r="W674" s="198"/>
      <c r="X674" s="198"/>
      <c r="Y674" s="198">
        <v>686</v>
      </c>
      <c r="Z674" s="198"/>
      <c r="AA674" s="198"/>
      <c r="AB674" s="198">
        <v>204</v>
      </c>
      <c r="AC674" s="198"/>
      <c r="AD674" s="198"/>
    </row>
    <row r="675" spans="1:30" ht="19.5" customHeight="1">
      <c r="A675" s="46"/>
      <c r="B675" s="148"/>
      <c r="C675" s="138"/>
      <c r="D675" s="149" t="s">
        <v>155</v>
      </c>
      <c r="E675" s="150"/>
      <c r="F675" s="151"/>
      <c r="G675" s="177">
        <v>34999</v>
      </c>
      <c r="H675" s="198"/>
      <c r="I675" s="198"/>
      <c r="J675" s="198"/>
      <c r="K675" s="198">
        <v>21293</v>
      </c>
      <c r="L675" s="198"/>
      <c r="M675" s="198"/>
      <c r="N675" s="198"/>
      <c r="O675" s="198">
        <f>S675+V675+Y675+AB675</f>
        <v>20654</v>
      </c>
      <c r="P675" s="198"/>
      <c r="Q675" s="198"/>
      <c r="R675" s="198"/>
      <c r="S675" s="198">
        <v>17064</v>
      </c>
      <c r="T675" s="198"/>
      <c r="U675" s="198"/>
      <c r="V675" s="198">
        <v>2713</v>
      </c>
      <c r="W675" s="198"/>
      <c r="X675" s="198"/>
      <c r="Y675" s="198">
        <v>686</v>
      </c>
      <c r="Z675" s="198"/>
      <c r="AA675" s="198"/>
      <c r="AB675" s="198">
        <v>191</v>
      </c>
      <c r="AC675" s="198"/>
      <c r="AD675" s="198"/>
    </row>
    <row r="676" spans="1:30" ht="19.5" customHeight="1">
      <c r="A676" s="46"/>
      <c r="B676" s="148"/>
      <c r="C676" s="138"/>
      <c r="D676" s="149" t="s">
        <v>156</v>
      </c>
      <c r="E676" s="150"/>
      <c r="F676" s="151"/>
      <c r="G676" s="177">
        <v>4647</v>
      </c>
      <c r="H676" s="198"/>
      <c r="I676" s="198"/>
      <c r="J676" s="198"/>
      <c r="K676" s="198">
        <v>830</v>
      </c>
      <c r="L676" s="198"/>
      <c r="M676" s="198"/>
      <c r="N676" s="198"/>
      <c r="O676" s="198">
        <v>797</v>
      </c>
      <c r="P676" s="198"/>
      <c r="Q676" s="198"/>
      <c r="R676" s="198"/>
      <c r="S676" s="198">
        <v>609</v>
      </c>
      <c r="T676" s="198"/>
      <c r="U676" s="198"/>
      <c r="V676" s="198">
        <v>175</v>
      </c>
      <c r="W676" s="198"/>
      <c r="X676" s="198"/>
      <c r="Y676" s="152" t="s">
        <v>509</v>
      </c>
      <c r="Z676" s="152"/>
      <c r="AA676" s="152"/>
      <c r="AB676" s="198">
        <v>13</v>
      </c>
      <c r="AC676" s="198"/>
      <c r="AD676" s="198"/>
    </row>
    <row r="677" spans="1:30" ht="19.5" customHeight="1">
      <c r="A677" s="46"/>
      <c r="B677" s="148"/>
      <c r="C677" s="138"/>
      <c r="D677" s="102"/>
      <c r="E677" s="57" t="s">
        <v>479</v>
      </c>
      <c r="F677" s="113"/>
      <c r="G677" s="177">
        <v>19520</v>
      </c>
      <c r="H677" s="198"/>
      <c r="I677" s="198"/>
      <c r="J677" s="198"/>
      <c r="K677" s="198">
        <v>13985</v>
      </c>
      <c r="L677" s="198"/>
      <c r="M677" s="198"/>
      <c r="N677" s="198"/>
      <c r="O677" s="198">
        <f>S677+V677+Y677+AB677</f>
        <v>13537</v>
      </c>
      <c r="P677" s="198"/>
      <c r="Q677" s="198"/>
      <c r="R677" s="198"/>
      <c r="S677" s="198">
        <v>12876</v>
      </c>
      <c r="T677" s="198"/>
      <c r="U677" s="198"/>
      <c r="V677" s="198">
        <v>75</v>
      </c>
      <c r="W677" s="198"/>
      <c r="X677" s="198"/>
      <c r="Y677" s="198">
        <v>471</v>
      </c>
      <c r="Z677" s="198"/>
      <c r="AA677" s="198"/>
      <c r="AB677" s="198">
        <v>115</v>
      </c>
      <c r="AC677" s="198"/>
      <c r="AD677" s="198"/>
    </row>
    <row r="678" spans="1:30" ht="19.5" customHeight="1">
      <c r="A678" s="46"/>
      <c r="B678" s="148"/>
      <c r="C678" s="138"/>
      <c r="D678" s="149" t="s">
        <v>157</v>
      </c>
      <c r="E678" s="150"/>
      <c r="F678" s="151"/>
      <c r="G678" s="177">
        <v>17740</v>
      </c>
      <c r="H678" s="198"/>
      <c r="I678" s="198"/>
      <c r="J678" s="198"/>
      <c r="K678" s="198">
        <v>13430</v>
      </c>
      <c r="L678" s="198"/>
      <c r="M678" s="198"/>
      <c r="N678" s="198"/>
      <c r="O678" s="198">
        <v>13007</v>
      </c>
      <c r="P678" s="198"/>
      <c r="Q678" s="198"/>
      <c r="R678" s="198"/>
      <c r="S678" s="198">
        <v>12394</v>
      </c>
      <c r="T678" s="198"/>
      <c r="U678" s="198"/>
      <c r="V678" s="198">
        <v>36</v>
      </c>
      <c r="W678" s="198"/>
      <c r="X678" s="198"/>
      <c r="Y678" s="198">
        <v>471</v>
      </c>
      <c r="Z678" s="198"/>
      <c r="AA678" s="198"/>
      <c r="AB678" s="198">
        <v>106</v>
      </c>
      <c r="AC678" s="198"/>
      <c r="AD678" s="198"/>
    </row>
    <row r="679" spans="1:30" ht="19.5" customHeight="1">
      <c r="A679" s="46"/>
      <c r="B679" s="148"/>
      <c r="C679" s="138"/>
      <c r="D679" s="149" t="s">
        <v>156</v>
      </c>
      <c r="E679" s="150"/>
      <c r="F679" s="151"/>
      <c r="G679" s="177">
        <v>1780</v>
      </c>
      <c r="H679" s="198"/>
      <c r="I679" s="198"/>
      <c r="J679" s="198"/>
      <c r="K679" s="198">
        <v>555</v>
      </c>
      <c r="L679" s="198"/>
      <c r="M679" s="198"/>
      <c r="N679" s="198"/>
      <c r="O679" s="198">
        <v>530</v>
      </c>
      <c r="P679" s="198"/>
      <c r="Q679" s="198"/>
      <c r="R679" s="198"/>
      <c r="S679" s="198">
        <v>482</v>
      </c>
      <c r="T679" s="198"/>
      <c r="U679" s="198"/>
      <c r="V679" s="198">
        <v>39</v>
      </c>
      <c r="W679" s="198"/>
      <c r="X679" s="198"/>
      <c r="Y679" s="152" t="s">
        <v>509</v>
      </c>
      <c r="Z679" s="152"/>
      <c r="AA679" s="152"/>
      <c r="AB679" s="198">
        <v>9</v>
      </c>
      <c r="AC679" s="198"/>
      <c r="AD679" s="198"/>
    </row>
    <row r="680" spans="1:30" ht="19.5" customHeight="1">
      <c r="A680" s="46"/>
      <c r="B680" s="148"/>
      <c r="C680" s="138"/>
      <c r="D680" s="102"/>
      <c r="E680" s="57" t="s">
        <v>480</v>
      </c>
      <c r="F680" s="113"/>
      <c r="G680" s="198">
        <v>20126</v>
      </c>
      <c r="H680" s="198"/>
      <c r="I680" s="198"/>
      <c r="J680" s="198"/>
      <c r="K680" s="198">
        <v>8138</v>
      </c>
      <c r="L680" s="198"/>
      <c r="M680" s="198"/>
      <c r="N680" s="198"/>
      <c r="O680" s="198">
        <v>7914</v>
      </c>
      <c r="P680" s="198"/>
      <c r="Q680" s="198"/>
      <c r="R680" s="198"/>
      <c r="S680" s="198">
        <v>4797</v>
      </c>
      <c r="T680" s="198"/>
      <c r="U680" s="198"/>
      <c r="V680" s="198">
        <v>2813</v>
      </c>
      <c r="W680" s="198"/>
      <c r="X680" s="198"/>
      <c r="Y680" s="198">
        <v>215</v>
      </c>
      <c r="Z680" s="198"/>
      <c r="AA680" s="198"/>
      <c r="AB680" s="198">
        <v>89</v>
      </c>
      <c r="AC680" s="198"/>
      <c r="AD680" s="198"/>
    </row>
    <row r="681" spans="1:30" ht="19.5" customHeight="1">
      <c r="A681" s="46"/>
      <c r="B681" s="148"/>
      <c r="C681" s="138"/>
      <c r="D681" s="149" t="s">
        <v>157</v>
      </c>
      <c r="E681" s="150"/>
      <c r="F681" s="151"/>
      <c r="G681" s="198">
        <v>17259</v>
      </c>
      <c r="H681" s="198"/>
      <c r="I681" s="198"/>
      <c r="J681" s="198"/>
      <c r="K681" s="198">
        <v>7863</v>
      </c>
      <c r="L681" s="198"/>
      <c r="M681" s="198"/>
      <c r="N681" s="198"/>
      <c r="O681" s="198">
        <v>7647</v>
      </c>
      <c r="P681" s="198"/>
      <c r="Q681" s="198"/>
      <c r="R681" s="198"/>
      <c r="S681" s="198">
        <v>4670</v>
      </c>
      <c r="T681" s="198"/>
      <c r="U681" s="198"/>
      <c r="V681" s="198">
        <v>2677</v>
      </c>
      <c r="W681" s="198"/>
      <c r="X681" s="198"/>
      <c r="Y681" s="198">
        <v>215</v>
      </c>
      <c r="Z681" s="198"/>
      <c r="AA681" s="198"/>
      <c r="AB681" s="198">
        <v>85</v>
      </c>
      <c r="AC681" s="198"/>
      <c r="AD681" s="198"/>
    </row>
    <row r="682" spans="1:30" ht="19.5" customHeight="1">
      <c r="A682" s="46"/>
      <c r="B682" s="139"/>
      <c r="C682" s="140"/>
      <c r="D682" s="153" t="s">
        <v>156</v>
      </c>
      <c r="E682" s="154"/>
      <c r="F682" s="155"/>
      <c r="G682" s="198">
        <v>2867</v>
      </c>
      <c r="H682" s="198"/>
      <c r="I682" s="198"/>
      <c r="J682" s="198"/>
      <c r="K682" s="198">
        <v>275</v>
      </c>
      <c r="L682" s="198"/>
      <c r="M682" s="198"/>
      <c r="N682" s="198"/>
      <c r="O682" s="198">
        <v>267</v>
      </c>
      <c r="P682" s="198"/>
      <c r="Q682" s="198"/>
      <c r="R682" s="198"/>
      <c r="S682" s="198">
        <v>127</v>
      </c>
      <c r="T682" s="198"/>
      <c r="U682" s="198"/>
      <c r="V682" s="198">
        <v>136</v>
      </c>
      <c r="W682" s="198"/>
      <c r="X682" s="198"/>
      <c r="Y682" s="152" t="s">
        <v>509</v>
      </c>
      <c r="Z682" s="152"/>
      <c r="AA682" s="152"/>
      <c r="AB682" s="198">
        <v>4</v>
      </c>
      <c r="AC682" s="198"/>
      <c r="AD682" s="198"/>
    </row>
    <row r="683" spans="1:30" ht="19.5" customHeight="1">
      <c r="A683" s="46"/>
      <c r="B683" s="143" t="s">
        <v>154</v>
      </c>
      <c r="C683" s="156"/>
      <c r="D683" s="162" t="s">
        <v>606</v>
      </c>
      <c r="E683" s="163"/>
      <c r="F683" s="142"/>
      <c r="G683" s="198">
        <f>G684+G685</f>
        <v>45393</v>
      </c>
      <c r="H683" s="198"/>
      <c r="I683" s="198"/>
      <c r="J683" s="198"/>
      <c r="K683" s="198">
        <f>K684+K685</f>
        <v>25748</v>
      </c>
      <c r="L683" s="198"/>
      <c r="M683" s="198"/>
      <c r="N683" s="198"/>
      <c r="O683" s="198">
        <f>O684+O685</f>
        <v>24556</v>
      </c>
      <c r="P683" s="198"/>
      <c r="Q683" s="198"/>
      <c r="R683" s="198"/>
      <c r="S683" s="198">
        <f>S684+S685</f>
        <v>19778</v>
      </c>
      <c r="T683" s="198"/>
      <c r="U683" s="198"/>
      <c r="V683" s="198">
        <f>V684+V685</f>
        <v>3425</v>
      </c>
      <c r="W683" s="198"/>
      <c r="X683" s="198"/>
      <c r="Y683" s="198">
        <f>Y684+Y685</f>
        <v>1133</v>
      </c>
      <c r="Z683" s="198"/>
      <c r="AA683" s="198"/>
      <c r="AB683" s="198">
        <f>AB684+AB685</f>
        <v>220</v>
      </c>
      <c r="AC683" s="198"/>
      <c r="AD683" s="198"/>
    </row>
    <row r="684" spans="1:30" ht="19.5" customHeight="1">
      <c r="A684" s="46"/>
      <c r="B684" s="144"/>
      <c r="C684" s="158"/>
      <c r="D684" s="149" t="s">
        <v>155</v>
      </c>
      <c r="E684" s="150"/>
      <c r="F684" s="151"/>
      <c r="G684" s="198">
        <v>39553</v>
      </c>
      <c r="H684" s="198"/>
      <c r="I684" s="198"/>
      <c r="J684" s="198"/>
      <c r="K684" s="198">
        <v>24470</v>
      </c>
      <c r="L684" s="198"/>
      <c r="M684" s="198"/>
      <c r="N684" s="198"/>
      <c r="O684" s="198">
        <v>23350</v>
      </c>
      <c r="P684" s="198"/>
      <c r="Q684" s="198"/>
      <c r="R684" s="198"/>
      <c r="S684" s="198">
        <v>18868</v>
      </c>
      <c r="T684" s="198"/>
      <c r="U684" s="198"/>
      <c r="V684" s="198">
        <v>3165</v>
      </c>
      <c r="W684" s="198"/>
      <c r="X684" s="198"/>
      <c r="Y684" s="198">
        <v>1132</v>
      </c>
      <c r="Z684" s="198"/>
      <c r="AA684" s="198"/>
      <c r="AB684" s="198">
        <v>185</v>
      </c>
      <c r="AC684" s="198"/>
      <c r="AD684" s="198"/>
    </row>
    <row r="685" spans="1:30" ht="19.5" customHeight="1">
      <c r="A685" s="46"/>
      <c r="B685" s="144"/>
      <c r="C685" s="158"/>
      <c r="D685" s="149" t="s">
        <v>156</v>
      </c>
      <c r="E685" s="150"/>
      <c r="F685" s="151"/>
      <c r="G685" s="198">
        <v>5840</v>
      </c>
      <c r="H685" s="198"/>
      <c r="I685" s="198"/>
      <c r="J685" s="198"/>
      <c r="K685" s="198">
        <v>1278</v>
      </c>
      <c r="L685" s="198"/>
      <c r="M685" s="198"/>
      <c r="N685" s="198"/>
      <c r="O685" s="198">
        <v>1206</v>
      </c>
      <c r="P685" s="198"/>
      <c r="Q685" s="198"/>
      <c r="R685" s="198"/>
      <c r="S685" s="198">
        <v>910</v>
      </c>
      <c r="T685" s="198"/>
      <c r="U685" s="198"/>
      <c r="V685" s="198">
        <v>260</v>
      </c>
      <c r="W685" s="198"/>
      <c r="X685" s="198"/>
      <c r="Y685" s="198">
        <v>1</v>
      </c>
      <c r="Z685" s="198"/>
      <c r="AA685" s="198"/>
      <c r="AB685" s="198">
        <v>35</v>
      </c>
      <c r="AC685" s="198"/>
      <c r="AD685" s="198"/>
    </row>
    <row r="686" spans="1:30" ht="19.5" customHeight="1">
      <c r="A686" s="46"/>
      <c r="B686" s="144"/>
      <c r="C686" s="158"/>
      <c r="D686" s="102"/>
      <c r="E686" s="57" t="s">
        <v>479</v>
      </c>
      <c r="F686" s="113"/>
      <c r="G686" s="198">
        <f>G687+G688</f>
        <v>22355</v>
      </c>
      <c r="H686" s="198"/>
      <c r="I686" s="198"/>
      <c r="J686" s="198"/>
      <c r="K686" s="198">
        <f>K687+K688</f>
        <v>15930</v>
      </c>
      <c r="L686" s="198"/>
      <c r="M686" s="198"/>
      <c r="N686" s="198"/>
      <c r="O686" s="198">
        <f>O687+O688</f>
        <v>15158</v>
      </c>
      <c r="P686" s="198"/>
      <c r="Q686" s="198"/>
      <c r="R686" s="198"/>
      <c r="S686" s="198">
        <f>S687+S688</f>
        <v>14264</v>
      </c>
      <c r="T686" s="198"/>
      <c r="U686" s="198"/>
      <c r="V686" s="198">
        <f>V687+V688</f>
        <v>116</v>
      </c>
      <c r="W686" s="198"/>
      <c r="X686" s="198"/>
      <c r="Y686" s="198">
        <f>Y687+Y688</f>
        <v>659</v>
      </c>
      <c r="Z686" s="198"/>
      <c r="AA686" s="198"/>
      <c r="AB686" s="198">
        <f>AB687+AB688</f>
        <v>119</v>
      </c>
      <c r="AC686" s="198"/>
      <c r="AD686" s="198"/>
    </row>
    <row r="687" spans="1:30" ht="19.5" customHeight="1">
      <c r="A687" s="46"/>
      <c r="B687" s="144"/>
      <c r="C687" s="158"/>
      <c r="D687" s="149" t="s">
        <v>157</v>
      </c>
      <c r="E687" s="150"/>
      <c r="F687" s="151"/>
      <c r="G687" s="198">
        <v>20005</v>
      </c>
      <c r="H687" s="198"/>
      <c r="I687" s="198"/>
      <c r="J687" s="198"/>
      <c r="K687" s="198">
        <v>15005</v>
      </c>
      <c r="L687" s="198"/>
      <c r="M687" s="198"/>
      <c r="N687" s="198"/>
      <c r="O687" s="198">
        <v>14295</v>
      </c>
      <c r="P687" s="198"/>
      <c r="Q687" s="198"/>
      <c r="R687" s="198"/>
      <c r="S687" s="198">
        <v>13490</v>
      </c>
      <c r="T687" s="198"/>
      <c r="U687" s="198"/>
      <c r="V687" s="198">
        <v>56</v>
      </c>
      <c r="W687" s="198"/>
      <c r="X687" s="198"/>
      <c r="Y687" s="198">
        <v>658</v>
      </c>
      <c r="Z687" s="198"/>
      <c r="AA687" s="198"/>
      <c r="AB687" s="198">
        <v>91</v>
      </c>
      <c r="AC687" s="198"/>
      <c r="AD687" s="198"/>
    </row>
    <row r="688" spans="1:30" ht="19.5" customHeight="1">
      <c r="A688" s="46"/>
      <c r="B688" s="144"/>
      <c r="C688" s="158"/>
      <c r="D688" s="149" t="s">
        <v>156</v>
      </c>
      <c r="E688" s="150"/>
      <c r="F688" s="151"/>
      <c r="G688" s="198">
        <v>2350</v>
      </c>
      <c r="H688" s="198"/>
      <c r="I688" s="198"/>
      <c r="J688" s="198"/>
      <c r="K688" s="198">
        <v>925</v>
      </c>
      <c r="L688" s="198"/>
      <c r="M688" s="198"/>
      <c r="N688" s="198"/>
      <c r="O688" s="198">
        <v>863</v>
      </c>
      <c r="P688" s="198"/>
      <c r="Q688" s="198"/>
      <c r="R688" s="198"/>
      <c r="S688" s="198">
        <v>774</v>
      </c>
      <c r="T688" s="198"/>
      <c r="U688" s="198"/>
      <c r="V688" s="198">
        <v>60</v>
      </c>
      <c r="W688" s="198"/>
      <c r="X688" s="198"/>
      <c r="Y688" s="198">
        <v>1</v>
      </c>
      <c r="Z688" s="198"/>
      <c r="AA688" s="198"/>
      <c r="AB688" s="198">
        <v>28</v>
      </c>
      <c r="AC688" s="198"/>
      <c r="AD688" s="198"/>
    </row>
    <row r="689" spans="1:30" ht="19.5" customHeight="1">
      <c r="A689" s="46"/>
      <c r="B689" s="144"/>
      <c r="C689" s="158"/>
      <c r="D689" s="102"/>
      <c r="E689" s="57" t="s">
        <v>480</v>
      </c>
      <c r="F689" s="113"/>
      <c r="G689" s="198">
        <f>G690+G691</f>
        <v>23038</v>
      </c>
      <c r="H689" s="198"/>
      <c r="I689" s="198"/>
      <c r="J689" s="198"/>
      <c r="K689" s="198">
        <f>K690+K691</f>
        <v>9818</v>
      </c>
      <c r="L689" s="198"/>
      <c r="M689" s="198"/>
      <c r="N689" s="198"/>
      <c r="O689" s="198">
        <f>O690+O691</f>
        <v>9398</v>
      </c>
      <c r="P689" s="198"/>
      <c r="Q689" s="198"/>
      <c r="R689" s="198"/>
      <c r="S689" s="198">
        <f>S690+S691</f>
        <v>5514</v>
      </c>
      <c r="T689" s="198"/>
      <c r="U689" s="198"/>
      <c r="V689" s="198">
        <f>V690+V691</f>
        <v>3309</v>
      </c>
      <c r="W689" s="198"/>
      <c r="X689" s="198"/>
      <c r="Y689" s="198">
        <v>474</v>
      </c>
      <c r="Z689" s="198"/>
      <c r="AA689" s="198"/>
      <c r="AB689" s="198">
        <f>AB690+AB691</f>
        <v>101</v>
      </c>
      <c r="AC689" s="198"/>
      <c r="AD689" s="198"/>
    </row>
    <row r="690" spans="1:30" ht="19.5" customHeight="1">
      <c r="A690" s="46"/>
      <c r="B690" s="144"/>
      <c r="C690" s="158"/>
      <c r="D690" s="149" t="s">
        <v>157</v>
      </c>
      <c r="E690" s="150"/>
      <c r="F690" s="151"/>
      <c r="G690" s="198">
        <v>19548</v>
      </c>
      <c r="H690" s="198"/>
      <c r="I690" s="198"/>
      <c r="J690" s="198"/>
      <c r="K690" s="198">
        <v>9465</v>
      </c>
      <c r="L690" s="198"/>
      <c r="M690" s="198"/>
      <c r="N690" s="198"/>
      <c r="O690" s="198">
        <v>9055</v>
      </c>
      <c r="P690" s="198"/>
      <c r="Q690" s="198"/>
      <c r="R690" s="198"/>
      <c r="S690" s="198">
        <v>5378</v>
      </c>
      <c r="T690" s="198"/>
      <c r="U690" s="198"/>
      <c r="V690" s="198">
        <v>3109</v>
      </c>
      <c r="W690" s="198"/>
      <c r="X690" s="198"/>
      <c r="Y690" s="198">
        <v>474</v>
      </c>
      <c r="Z690" s="198"/>
      <c r="AA690" s="198"/>
      <c r="AB690" s="198">
        <v>94</v>
      </c>
      <c r="AC690" s="198"/>
      <c r="AD690" s="198"/>
    </row>
    <row r="691" spans="1:30" ht="19.5" customHeight="1">
      <c r="A691" s="46"/>
      <c r="B691" s="145"/>
      <c r="C691" s="160"/>
      <c r="D691" s="153" t="s">
        <v>156</v>
      </c>
      <c r="E691" s="154"/>
      <c r="F691" s="155"/>
      <c r="G691" s="198">
        <v>3490</v>
      </c>
      <c r="H691" s="198"/>
      <c r="I691" s="198"/>
      <c r="J691" s="198"/>
      <c r="K691" s="198">
        <v>353</v>
      </c>
      <c r="L691" s="198"/>
      <c r="M691" s="198"/>
      <c r="N691" s="198"/>
      <c r="O691" s="198">
        <v>343</v>
      </c>
      <c r="P691" s="198"/>
      <c r="Q691" s="198"/>
      <c r="R691" s="198"/>
      <c r="S691" s="198">
        <v>136</v>
      </c>
      <c r="T691" s="198"/>
      <c r="U691" s="198"/>
      <c r="V691" s="198">
        <v>200</v>
      </c>
      <c r="W691" s="198"/>
      <c r="X691" s="198"/>
      <c r="Y691" s="152" t="s">
        <v>509</v>
      </c>
      <c r="Z691" s="152"/>
      <c r="AA691" s="152"/>
      <c r="AB691" s="198">
        <v>7</v>
      </c>
      <c r="AC691" s="198"/>
      <c r="AD691" s="198"/>
    </row>
    <row r="692" spans="1:30" ht="19.5" customHeight="1">
      <c r="A692" s="46"/>
      <c r="B692" s="144" t="s">
        <v>255</v>
      </c>
      <c r="C692" s="158"/>
      <c r="D692" s="496" t="s">
        <v>606</v>
      </c>
      <c r="E692" s="497"/>
      <c r="F692" s="498"/>
      <c r="G692" s="198">
        <f>G693+G694</f>
        <v>51378</v>
      </c>
      <c r="H692" s="198"/>
      <c r="I692" s="198"/>
      <c r="J692" s="198"/>
      <c r="K692" s="198">
        <f>K693+K694</f>
        <v>28637</v>
      </c>
      <c r="L692" s="198"/>
      <c r="M692" s="198"/>
      <c r="N692" s="198"/>
      <c r="O692" s="198">
        <f>O693+O694</f>
        <v>27237</v>
      </c>
      <c r="P692" s="198"/>
      <c r="Q692" s="198"/>
      <c r="R692" s="198"/>
      <c r="S692" s="198">
        <f>S693+S694</f>
        <v>22121</v>
      </c>
      <c r="T692" s="198"/>
      <c r="U692" s="198"/>
      <c r="V692" s="198">
        <f>V693+V694</f>
        <v>3427</v>
      </c>
      <c r="W692" s="198"/>
      <c r="X692" s="198"/>
      <c r="Y692" s="198">
        <f>Y693+Y694</f>
        <v>1366</v>
      </c>
      <c r="Z692" s="198"/>
      <c r="AA692" s="198"/>
      <c r="AB692" s="198">
        <f>AB693+AB694</f>
        <v>323</v>
      </c>
      <c r="AC692" s="198"/>
      <c r="AD692" s="198"/>
    </row>
    <row r="693" spans="1:30" ht="19.5" customHeight="1">
      <c r="A693" s="46"/>
      <c r="B693" s="144"/>
      <c r="C693" s="158"/>
      <c r="D693" s="149" t="s">
        <v>155</v>
      </c>
      <c r="E693" s="150"/>
      <c r="F693" s="151"/>
      <c r="G693" s="198">
        <v>43703</v>
      </c>
      <c r="H693" s="198"/>
      <c r="I693" s="198"/>
      <c r="J693" s="198"/>
      <c r="K693" s="198">
        <v>27095</v>
      </c>
      <c r="L693" s="198"/>
      <c r="M693" s="198"/>
      <c r="N693" s="198"/>
      <c r="O693" s="198">
        <v>25775</v>
      </c>
      <c r="P693" s="198"/>
      <c r="Q693" s="198"/>
      <c r="R693" s="198"/>
      <c r="S693" s="198">
        <v>21057</v>
      </c>
      <c r="T693" s="198"/>
      <c r="U693" s="198"/>
      <c r="V693" s="198">
        <v>3061</v>
      </c>
      <c r="W693" s="198"/>
      <c r="X693" s="198"/>
      <c r="Y693" s="198">
        <v>1365</v>
      </c>
      <c r="Z693" s="198"/>
      <c r="AA693" s="198"/>
      <c r="AB693" s="198">
        <v>292</v>
      </c>
      <c r="AC693" s="198"/>
      <c r="AD693" s="198"/>
    </row>
    <row r="694" spans="1:30" ht="19.5" customHeight="1">
      <c r="A694" s="46"/>
      <c r="B694" s="144"/>
      <c r="C694" s="158"/>
      <c r="D694" s="149" t="s">
        <v>156</v>
      </c>
      <c r="E694" s="150"/>
      <c r="F694" s="151"/>
      <c r="G694" s="198">
        <v>7675</v>
      </c>
      <c r="H694" s="198"/>
      <c r="I694" s="198"/>
      <c r="J694" s="198"/>
      <c r="K694" s="198">
        <v>1542</v>
      </c>
      <c r="L694" s="198"/>
      <c r="M694" s="198"/>
      <c r="N694" s="198"/>
      <c r="O694" s="198">
        <v>1462</v>
      </c>
      <c r="P694" s="198"/>
      <c r="Q694" s="198"/>
      <c r="R694" s="198"/>
      <c r="S694" s="198">
        <v>1064</v>
      </c>
      <c r="T694" s="198"/>
      <c r="U694" s="198"/>
      <c r="V694" s="198">
        <v>366</v>
      </c>
      <c r="W694" s="198"/>
      <c r="X694" s="198"/>
      <c r="Y694" s="198">
        <v>1</v>
      </c>
      <c r="Z694" s="198"/>
      <c r="AA694" s="198"/>
      <c r="AB694" s="198">
        <v>31</v>
      </c>
      <c r="AC694" s="198"/>
      <c r="AD694" s="198"/>
    </row>
    <row r="695" spans="1:30" ht="19.5" customHeight="1">
      <c r="A695" s="46"/>
      <c r="B695" s="144"/>
      <c r="C695" s="158"/>
      <c r="D695" s="102"/>
      <c r="E695" s="57" t="s">
        <v>479</v>
      </c>
      <c r="F695" s="113"/>
      <c r="G695" s="198">
        <f>G696+G697</f>
        <v>25342</v>
      </c>
      <c r="H695" s="198"/>
      <c r="I695" s="198"/>
      <c r="J695" s="198"/>
      <c r="K695" s="198">
        <f>K696+K697</f>
        <v>17543</v>
      </c>
      <c r="L695" s="198"/>
      <c r="M695" s="198"/>
      <c r="N695" s="198"/>
      <c r="O695" s="198">
        <f>O696+O697</f>
        <v>16644</v>
      </c>
      <c r="P695" s="198"/>
      <c r="Q695" s="198"/>
      <c r="R695" s="198"/>
      <c r="S695" s="198">
        <f>S696+S697</f>
        <v>15488</v>
      </c>
      <c r="T695" s="198"/>
      <c r="U695" s="198"/>
      <c r="V695" s="198">
        <f>V696+V697</f>
        <v>208</v>
      </c>
      <c r="W695" s="198"/>
      <c r="X695" s="198"/>
      <c r="Y695" s="198">
        <f>Y696+Y697</f>
        <v>778</v>
      </c>
      <c r="Z695" s="198"/>
      <c r="AA695" s="198"/>
      <c r="AB695" s="198">
        <f>AB696+AB697</f>
        <v>170</v>
      </c>
      <c r="AC695" s="198"/>
      <c r="AD695" s="198"/>
    </row>
    <row r="696" spans="1:30" ht="19.5" customHeight="1">
      <c r="A696" s="46"/>
      <c r="B696" s="144"/>
      <c r="C696" s="158"/>
      <c r="D696" s="149" t="s">
        <v>157</v>
      </c>
      <c r="E696" s="150"/>
      <c r="F696" s="151"/>
      <c r="G696" s="198">
        <v>22120</v>
      </c>
      <c r="H696" s="198"/>
      <c r="I696" s="198"/>
      <c r="J696" s="198"/>
      <c r="K696" s="198">
        <v>16427</v>
      </c>
      <c r="L696" s="198"/>
      <c r="M696" s="198"/>
      <c r="N696" s="198"/>
      <c r="O696" s="198">
        <v>15599</v>
      </c>
      <c r="P696" s="198"/>
      <c r="Q696" s="198"/>
      <c r="R696" s="198"/>
      <c r="S696" s="198">
        <v>14589</v>
      </c>
      <c r="T696" s="198"/>
      <c r="U696" s="198"/>
      <c r="V696" s="198">
        <v>90</v>
      </c>
      <c r="W696" s="198"/>
      <c r="X696" s="198"/>
      <c r="Y696" s="198">
        <v>777</v>
      </c>
      <c r="Z696" s="198"/>
      <c r="AA696" s="198"/>
      <c r="AB696" s="198">
        <v>143</v>
      </c>
      <c r="AC696" s="198"/>
      <c r="AD696" s="198"/>
    </row>
    <row r="697" spans="1:30" ht="19.5" customHeight="1">
      <c r="A697" s="46"/>
      <c r="B697" s="144"/>
      <c r="C697" s="158"/>
      <c r="D697" s="149" t="s">
        <v>156</v>
      </c>
      <c r="E697" s="150"/>
      <c r="F697" s="151"/>
      <c r="G697" s="198">
        <v>3222</v>
      </c>
      <c r="H697" s="198"/>
      <c r="I697" s="198"/>
      <c r="J697" s="198"/>
      <c r="K697" s="198">
        <v>1116</v>
      </c>
      <c r="L697" s="198"/>
      <c r="M697" s="198"/>
      <c r="N697" s="198"/>
      <c r="O697" s="198">
        <v>1045</v>
      </c>
      <c r="P697" s="198"/>
      <c r="Q697" s="198"/>
      <c r="R697" s="198"/>
      <c r="S697" s="198">
        <v>899</v>
      </c>
      <c r="T697" s="198"/>
      <c r="U697" s="198"/>
      <c r="V697" s="198">
        <v>118</v>
      </c>
      <c r="W697" s="198"/>
      <c r="X697" s="198"/>
      <c r="Y697" s="198">
        <v>1</v>
      </c>
      <c r="Z697" s="198"/>
      <c r="AA697" s="198"/>
      <c r="AB697" s="198">
        <v>27</v>
      </c>
      <c r="AC697" s="198"/>
      <c r="AD697" s="198"/>
    </row>
    <row r="698" spans="1:30" ht="19.5" customHeight="1">
      <c r="A698" s="46"/>
      <c r="B698" s="144"/>
      <c r="C698" s="158"/>
      <c r="D698" s="102"/>
      <c r="E698" s="57" t="s">
        <v>480</v>
      </c>
      <c r="F698" s="113"/>
      <c r="G698" s="198">
        <f>G699+G700</f>
        <v>26036</v>
      </c>
      <c r="H698" s="198"/>
      <c r="I698" s="198"/>
      <c r="J698" s="198"/>
      <c r="K698" s="198">
        <f>K699+K700</f>
        <v>11094</v>
      </c>
      <c r="L698" s="198"/>
      <c r="M698" s="198"/>
      <c r="N698" s="198"/>
      <c r="O698" s="198">
        <f>O699+O700</f>
        <v>10593</v>
      </c>
      <c r="P698" s="198"/>
      <c r="Q698" s="198"/>
      <c r="R698" s="198"/>
      <c r="S698" s="198">
        <f>S699+S700</f>
        <v>6633</v>
      </c>
      <c r="T698" s="198"/>
      <c r="U698" s="198"/>
      <c r="V698" s="198">
        <f>V699+V700</f>
        <v>3219</v>
      </c>
      <c r="W698" s="198"/>
      <c r="X698" s="198"/>
      <c r="Y698" s="198">
        <v>588</v>
      </c>
      <c r="Z698" s="198"/>
      <c r="AA698" s="198"/>
      <c r="AB698" s="198">
        <f>AB699+AB700</f>
        <v>153</v>
      </c>
      <c r="AC698" s="198"/>
      <c r="AD698" s="198"/>
    </row>
    <row r="699" spans="1:30" ht="19.5" customHeight="1">
      <c r="A699" s="46"/>
      <c r="B699" s="144"/>
      <c r="C699" s="158"/>
      <c r="D699" s="149" t="s">
        <v>157</v>
      </c>
      <c r="E699" s="150"/>
      <c r="F699" s="151"/>
      <c r="G699" s="198">
        <v>21583</v>
      </c>
      <c r="H699" s="198"/>
      <c r="I699" s="198"/>
      <c r="J699" s="198"/>
      <c r="K699" s="198">
        <v>10668</v>
      </c>
      <c r="L699" s="198"/>
      <c r="M699" s="198"/>
      <c r="N699" s="198"/>
      <c r="O699" s="198">
        <v>10176</v>
      </c>
      <c r="P699" s="198"/>
      <c r="Q699" s="198"/>
      <c r="R699" s="198"/>
      <c r="S699" s="198">
        <v>6468</v>
      </c>
      <c r="T699" s="198"/>
      <c r="U699" s="198"/>
      <c r="V699" s="198">
        <v>2971</v>
      </c>
      <c r="W699" s="198"/>
      <c r="X699" s="198"/>
      <c r="Y699" s="198">
        <v>588</v>
      </c>
      <c r="Z699" s="198"/>
      <c r="AA699" s="198"/>
      <c r="AB699" s="198">
        <v>149</v>
      </c>
      <c r="AC699" s="198"/>
      <c r="AD699" s="198"/>
    </row>
    <row r="700" spans="1:34" ht="19.5" customHeight="1">
      <c r="A700" s="46"/>
      <c r="B700" s="145"/>
      <c r="C700" s="160"/>
      <c r="D700" s="153" t="s">
        <v>156</v>
      </c>
      <c r="E700" s="154"/>
      <c r="F700" s="155"/>
      <c r="G700" s="180">
        <v>4453</v>
      </c>
      <c r="H700" s="180"/>
      <c r="I700" s="180"/>
      <c r="J700" s="180"/>
      <c r="K700" s="180">
        <v>426</v>
      </c>
      <c r="L700" s="180"/>
      <c r="M700" s="180"/>
      <c r="N700" s="180"/>
      <c r="O700" s="180">
        <v>417</v>
      </c>
      <c r="P700" s="180"/>
      <c r="Q700" s="180"/>
      <c r="R700" s="180"/>
      <c r="S700" s="180">
        <v>165</v>
      </c>
      <c r="T700" s="180"/>
      <c r="U700" s="180"/>
      <c r="V700" s="180">
        <v>248</v>
      </c>
      <c r="W700" s="180"/>
      <c r="X700" s="180"/>
      <c r="Y700" s="234" t="s">
        <v>509</v>
      </c>
      <c r="Z700" s="234"/>
      <c r="AA700" s="234"/>
      <c r="AB700" s="180">
        <v>4</v>
      </c>
      <c r="AC700" s="180"/>
      <c r="AD700" s="180"/>
      <c r="AE700" s="1"/>
      <c r="AF700" s="1"/>
      <c r="AG700" s="1"/>
      <c r="AH700" s="1"/>
    </row>
    <row r="701" spans="1:34" s="88" customFormat="1" ht="19.5" customHeight="1">
      <c r="A701" s="92"/>
      <c r="B701" s="89" t="s">
        <v>176</v>
      </c>
      <c r="C701" s="89"/>
      <c r="D701" s="85"/>
      <c r="E701" s="85"/>
      <c r="F701" s="85"/>
      <c r="G701" s="85"/>
      <c r="H701" s="85"/>
      <c r="I701" s="85"/>
      <c r="J701" s="85"/>
      <c r="K701" s="85"/>
      <c r="L701" s="85"/>
      <c r="M701" s="85"/>
      <c r="N701" s="85"/>
      <c r="O701" s="85"/>
      <c r="P701" s="85"/>
      <c r="Q701" s="85"/>
      <c r="R701" s="85"/>
      <c r="S701" s="85"/>
      <c r="T701" s="85"/>
      <c r="U701" s="85"/>
      <c r="V701" s="85"/>
      <c r="W701" s="85"/>
      <c r="X701" s="85"/>
      <c r="Y701" s="85"/>
      <c r="Z701" s="85"/>
      <c r="AA701" s="85"/>
      <c r="AB701" s="85"/>
      <c r="AC701" s="85"/>
      <c r="AD701" s="85"/>
      <c r="AE701" s="85"/>
      <c r="AF701" s="85"/>
      <c r="AG701" s="85"/>
      <c r="AH701" s="85"/>
    </row>
    <row r="702" spans="1:30" s="88" customFormat="1" ht="19.5" customHeight="1">
      <c r="A702" s="92"/>
      <c r="B702" s="88" t="s">
        <v>462</v>
      </c>
      <c r="D702" s="93"/>
      <c r="E702" s="90"/>
      <c r="F702" s="90"/>
      <c r="G702" s="90"/>
      <c r="H702" s="90"/>
      <c r="I702" s="90"/>
      <c r="J702" s="90"/>
      <c r="K702" s="90"/>
      <c r="L702" s="90"/>
      <c r="M702" s="90"/>
      <c r="N702" s="90"/>
      <c r="O702" s="90"/>
      <c r="P702" s="90"/>
      <c r="Q702" s="90"/>
      <c r="R702" s="90"/>
      <c r="S702" s="90"/>
      <c r="T702" s="90"/>
      <c r="U702" s="87"/>
      <c r="V702" s="87"/>
      <c r="W702" s="87"/>
      <c r="X702" s="87"/>
      <c r="Y702" s="87"/>
      <c r="Z702" s="87"/>
      <c r="AA702" s="87"/>
      <c r="AB702" s="87"/>
      <c r="AC702" s="87"/>
      <c r="AD702" s="87"/>
    </row>
    <row r="703" spans="1:30" s="88" customFormat="1" ht="19.5" customHeight="1">
      <c r="A703" s="92"/>
      <c r="D703" s="319" t="s">
        <v>1</v>
      </c>
      <c r="E703" s="319"/>
      <c r="F703" s="319"/>
      <c r="G703" s="319"/>
      <c r="H703" s="319"/>
      <c r="I703" s="319"/>
      <c r="J703" s="319" t="s">
        <v>235</v>
      </c>
      <c r="K703" s="510" t="s">
        <v>158</v>
      </c>
      <c r="L703" s="510"/>
      <c r="M703" s="510"/>
      <c r="N703" s="510"/>
      <c r="O703" s="510"/>
      <c r="P703" s="382" t="s">
        <v>237</v>
      </c>
      <c r="Q703" s="423">
        <v>100</v>
      </c>
      <c r="R703" s="423"/>
      <c r="S703" s="90"/>
      <c r="T703" s="90"/>
      <c r="U703" s="87"/>
      <c r="V703" s="87"/>
      <c r="W703" s="87"/>
      <c r="X703" s="87"/>
      <c r="Y703" s="87"/>
      <c r="Z703" s="87"/>
      <c r="AA703" s="87"/>
      <c r="AB703" s="87"/>
      <c r="AC703" s="87"/>
      <c r="AD703" s="87"/>
    </row>
    <row r="704" spans="1:30" s="88" customFormat="1" ht="19.5" customHeight="1">
      <c r="A704" s="92"/>
      <c r="D704" s="319"/>
      <c r="E704" s="319"/>
      <c r="F704" s="319"/>
      <c r="G704" s="319"/>
      <c r="H704" s="319"/>
      <c r="I704" s="319"/>
      <c r="J704" s="319"/>
      <c r="K704" s="399" t="s">
        <v>499</v>
      </c>
      <c r="L704" s="399"/>
      <c r="M704" s="399"/>
      <c r="N704" s="399"/>
      <c r="O704" s="399"/>
      <c r="P704" s="382"/>
      <c r="Q704" s="423"/>
      <c r="R704" s="423"/>
      <c r="S704" s="90"/>
      <c r="T704" s="90"/>
      <c r="U704" s="87"/>
      <c r="V704" s="87"/>
      <c r="W704" s="87"/>
      <c r="X704" s="87"/>
      <c r="Y704" s="87"/>
      <c r="Z704" s="87"/>
      <c r="AA704" s="87"/>
      <c r="AB704" s="87"/>
      <c r="AC704" s="87"/>
      <c r="AD704" s="87"/>
    </row>
    <row r="705" spans="1:30" s="88" customFormat="1" ht="19.5" customHeight="1">
      <c r="A705" s="92"/>
      <c r="D705" s="94"/>
      <c r="E705" s="86"/>
      <c r="F705" s="86"/>
      <c r="G705" s="86"/>
      <c r="H705" s="86"/>
      <c r="I705" s="86"/>
      <c r="J705" s="86"/>
      <c r="K705" s="86"/>
      <c r="L705" s="86"/>
      <c r="M705" s="86"/>
      <c r="N705" s="86"/>
      <c r="O705" s="86"/>
      <c r="P705" s="90"/>
      <c r="Q705" s="90"/>
      <c r="R705" s="90"/>
      <c r="S705" s="90"/>
      <c r="T705" s="90"/>
      <c r="U705" s="87"/>
      <c r="V705" s="87"/>
      <c r="W705" s="87"/>
      <c r="X705" s="87"/>
      <c r="Y705" s="87"/>
      <c r="Z705" s="87"/>
      <c r="AA705" s="87"/>
      <c r="AB705" s="87"/>
      <c r="AC705" s="87"/>
      <c r="AD705" s="87"/>
    </row>
    <row r="706" spans="1:30" s="88" customFormat="1" ht="19.5" customHeight="1">
      <c r="A706" s="92"/>
      <c r="D706" s="319" t="s">
        <v>2</v>
      </c>
      <c r="E706" s="319"/>
      <c r="F706" s="319"/>
      <c r="G706" s="319"/>
      <c r="H706" s="319"/>
      <c r="I706" s="319"/>
      <c r="J706" s="319" t="s">
        <v>26</v>
      </c>
      <c r="K706" s="510" t="s">
        <v>3</v>
      </c>
      <c r="L706" s="510"/>
      <c r="M706" s="510"/>
      <c r="N706" s="510"/>
      <c r="O706" s="510"/>
      <c r="P706" s="382" t="s">
        <v>27</v>
      </c>
      <c r="Q706" s="423">
        <v>100</v>
      </c>
      <c r="R706" s="423"/>
      <c r="S706" s="90"/>
      <c r="T706" s="90"/>
      <c r="U706" s="87"/>
      <c r="V706" s="87"/>
      <c r="W706" s="87"/>
      <c r="X706" s="87"/>
      <c r="Y706" s="87"/>
      <c r="Z706" s="87"/>
      <c r="AA706" s="87"/>
      <c r="AB706" s="87"/>
      <c r="AC706" s="87"/>
      <c r="AD706" s="87"/>
    </row>
    <row r="707" spans="1:30" s="88" customFormat="1" ht="19.5" customHeight="1">
      <c r="A707" s="92"/>
      <c r="D707" s="319"/>
      <c r="E707" s="319"/>
      <c r="F707" s="319"/>
      <c r="G707" s="319"/>
      <c r="H707" s="319"/>
      <c r="I707" s="319"/>
      <c r="J707" s="319"/>
      <c r="K707" s="529" t="s">
        <v>28</v>
      </c>
      <c r="L707" s="529"/>
      <c r="M707" s="529"/>
      <c r="N707" s="529"/>
      <c r="O707" s="529"/>
      <c r="P707" s="382"/>
      <c r="Q707" s="423"/>
      <c r="R707" s="423"/>
      <c r="S707" s="90"/>
      <c r="T707" s="90"/>
      <c r="U707" s="87"/>
      <c r="V707" s="87"/>
      <c r="W707" s="87"/>
      <c r="X707" s="87"/>
      <c r="Y707" s="87"/>
      <c r="Z707" s="87"/>
      <c r="AA707" s="87"/>
      <c r="AB707" s="87"/>
      <c r="AC707" s="87"/>
      <c r="AD707" s="87"/>
    </row>
    <row r="708" spans="1:30" ht="17.25" customHeight="1">
      <c r="A708" s="46"/>
      <c r="B708" s="25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</row>
    <row r="709" spans="25:29" ht="17.25" customHeight="1">
      <c r="Y709" s="141" t="s">
        <v>247</v>
      </c>
      <c r="Z709" s="141"/>
      <c r="AA709" s="141"/>
      <c r="AB709" s="141"/>
      <c r="AC709" s="141"/>
    </row>
    <row r="710" spans="1:30" ht="17.25" customHeight="1">
      <c r="A710" s="499"/>
      <c r="B710" s="499"/>
      <c r="C710" s="500"/>
      <c r="D710" s="317" t="s">
        <v>414</v>
      </c>
      <c r="E710" s="317"/>
      <c r="F710" s="317"/>
      <c r="G710" s="317"/>
      <c r="H710" s="317"/>
      <c r="I710" s="317"/>
      <c r="J710" s="317"/>
      <c r="K710" s="317"/>
      <c r="L710" s="317"/>
      <c r="M710" s="317"/>
      <c r="N710" s="317"/>
      <c r="O710" s="317"/>
      <c r="P710" s="317"/>
      <c r="Q710" s="317" t="s">
        <v>501</v>
      </c>
      <c r="R710" s="317"/>
      <c r="S710" s="317"/>
      <c r="T710" s="317"/>
      <c r="U710" s="317" t="s">
        <v>621</v>
      </c>
      <c r="V710" s="317"/>
      <c r="W710" s="317"/>
      <c r="X710" s="317"/>
      <c r="Y710" s="245" t="s">
        <v>476</v>
      </c>
      <c r="Z710" s="246"/>
      <c r="AA710" s="246"/>
      <c r="AB710" s="246"/>
      <c r="AC710" s="247"/>
      <c r="AD710" s="6"/>
    </row>
    <row r="711" spans="1:30" ht="17.25" customHeight="1">
      <c r="A711" s="501" t="s">
        <v>214</v>
      </c>
      <c r="B711" s="501"/>
      <c r="C711" s="502"/>
      <c r="D711" s="317" t="s">
        <v>544</v>
      </c>
      <c r="E711" s="317"/>
      <c r="F711" s="317"/>
      <c r="G711" s="317"/>
      <c r="H711" s="317" t="s">
        <v>567</v>
      </c>
      <c r="I711" s="317"/>
      <c r="J711" s="317"/>
      <c r="K711" s="317" t="s">
        <v>547</v>
      </c>
      <c r="L711" s="317"/>
      <c r="M711" s="317"/>
      <c r="N711" s="317" t="s">
        <v>29</v>
      </c>
      <c r="O711" s="317"/>
      <c r="P711" s="317"/>
      <c r="Q711" s="317"/>
      <c r="R711" s="317"/>
      <c r="S711" s="317"/>
      <c r="T711" s="317"/>
      <c r="U711" s="317"/>
      <c r="V711" s="317"/>
      <c r="W711" s="317"/>
      <c r="X711" s="317"/>
      <c r="Y711" s="21"/>
      <c r="Z711" s="6"/>
      <c r="AA711" s="6"/>
      <c r="AB711" s="6"/>
      <c r="AC711" s="7"/>
      <c r="AD711" s="6"/>
    </row>
    <row r="712" spans="1:30" ht="29.25" customHeight="1">
      <c r="A712" s="501"/>
      <c r="B712" s="501"/>
      <c r="C712" s="502"/>
      <c r="D712" s="317"/>
      <c r="E712" s="317"/>
      <c r="F712" s="317"/>
      <c r="G712" s="317"/>
      <c r="H712" s="317"/>
      <c r="I712" s="317"/>
      <c r="J712" s="317"/>
      <c r="K712" s="317"/>
      <c r="L712" s="317"/>
      <c r="M712" s="317"/>
      <c r="N712" s="317"/>
      <c r="O712" s="317"/>
      <c r="P712" s="317"/>
      <c r="Q712" s="317"/>
      <c r="R712" s="317"/>
      <c r="S712" s="317"/>
      <c r="T712" s="317"/>
      <c r="U712" s="317"/>
      <c r="V712" s="317"/>
      <c r="W712" s="317"/>
      <c r="X712" s="317"/>
      <c r="Y712" s="70"/>
      <c r="Z712" s="71"/>
      <c r="AA712" s="71"/>
      <c r="AB712" s="6"/>
      <c r="AC712" s="7"/>
      <c r="AD712" s="6"/>
    </row>
    <row r="713" spans="1:30" ht="17.25" customHeight="1">
      <c r="A713" s="501"/>
      <c r="B713" s="501"/>
      <c r="C713" s="502"/>
      <c r="D713" s="317"/>
      <c r="E713" s="317"/>
      <c r="F713" s="317"/>
      <c r="G713" s="317"/>
      <c r="H713" s="317"/>
      <c r="I713" s="317"/>
      <c r="J713" s="317"/>
      <c r="K713" s="317"/>
      <c r="L713" s="317"/>
      <c r="M713" s="317"/>
      <c r="N713" s="317"/>
      <c r="O713" s="317"/>
      <c r="P713" s="317"/>
      <c r="Q713" s="317"/>
      <c r="R713" s="317"/>
      <c r="S713" s="317"/>
      <c r="T713" s="317"/>
      <c r="U713" s="317"/>
      <c r="V713" s="317"/>
      <c r="W713" s="317"/>
      <c r="X713" s="317"/>
      <c r="Y713" s="223" t="s">
        <v>477</v>
      </c>
      <c r="Z713" s="141"/>
      <c r="AA713" s="141"/>
      <c r="AB713" s="141"/>
      <c r="AC713" s="450"/>
      <c r="AD713" s="6"/>
    </row>
    <row r="714" spans="1:30" ht="19.5" customHeight="1">
      <c r="A714" s="169">
        <v>672</v>
      </c>
      <c r="B714" s="169"/>
      <c r="C714" s="169"/>
      <c r="D714" s="169">
        <f>H714+K714+N714</f>
        <v>17389</v>
      </c>
      <c r="E714" s="169"/>
      <c r="F714" s="169"/>
      <c r="G714" s="169"/>
      <c r="H714" s="169">
        <f>H715+H716</f>
        <v>7383</v>
      </c>
      <c r="I714" s="169"/>
      <c r="J714" s="169"/>
      <c r="K714" s="169">
        <f>K715+K716</f>
        <v>6625</v>
      </c>
      <c r="L714" s="169"/>
      <c r="M714" s="169"/>
      <c r="N714" s="169">
        <f>N715+N716</f>
        <v>3381</v>
      </c>
      <c r="O714" s="169"/>
      <c r="P714" s="169"/>
      <c r="Q714" s="170">
        <f aca="true" t="shared" si="13" ref="Q714:Q730">K674/G674*100</f>
        <v>55.80134187559905</v>
      </c>
      <c r="R714" s="170"/>
      <c r="S714" s="170"/>
      <c r="T714" s="170"/>
      <c r="U714" s="170">
        <f aca="true" t="shared" si="14" ref="U714:U731">A714/K674*100</f>
        <v>3.0375627175337887</v>
      </c>
      <c r="V714" s="170"/>
      <c r="W714" s="170"/>
      <c r="X714" s="171"/>
      <c r="Y714" s="173" t="s">
        <v>606</v>
      </c>
      <c r="Z714" s="174"/>
      <c r="AA714" s="175"/>
      <c r="AB714" s="156" t="s">
        <v>273</v>
      </c>
      <c r="AC714" s="157"/>
      <c r="AD714" s="6"/>
    </row>
    <row r="715" spans="1:30" ht="19.5" customHeight="1">
      <c r="A715" s="169">
        <v>639</v>
      </c>
      <c r="B715" s="169"/>
      <c r="C715" s="169"/>
      <c r="D715" s="169">
        <v>13606</v>
      </c>
      <c r="E715" s="169"/>
      <c r="F715" s="169"/>
      <c r="G715" s="169"/>
      <c r="H715" s="169">
        <v>6339</v>
      </c>
      <c r="I715" s="169"/>
      <c r="J715" s="169"/>
      <c r="K715" s="169">
        <v>6624</v>
      </c>
      <c r="L715" s="169"/>
      <c r="M715" s="169"/>
      <c r="N715" s="169">
        <f aca="true" t="shared" si="15" ref="N715:N721">D715-H715-K715</f>
        <v>643</v>
      </c>
      <c r="O715" s="169"/>
      <c r="P715" s="169"/>
      <c r="Q715" s="170">
        <f t="shared" si="13"/>
        <v>60.838881110888885</v>
      </c>
      <c r="R715" s="170"/>
      <c r="S715" s="170"/>
      <c r="T715" s="170"/>
      <c r="U715" s="170">
        <f t="shared" si="14"/>
        <v>3.000986239609261</v>
      </c>
      <c r="V715" s="170"/>
      <c r="W715" s="170"/>
      <c r="X715" s="171"/>
      <c r="Y715" s="149" t="s">
        <v>155</v>
      </c>
      <c r="Z715" s="150"/>
      <c r="AA715" s="151"/>
      <c r="AB715" s="158"/>
      <c r="AC715" s="159"/>
      <c r="AD715" s="6"/>
    </row>
    <row r="716" spans="1:30" ht="19.5" customHeight="1">
      <c r="A716" s="169">
        <v>33</v>
      </c>
      <c r="B716" s="169"/>
      <c r="C716" s="169"/>
      <c r="D716" s="169">
        <v>3783</v>
      </c>
      <c r="E716" s="169"/>
      <c r="F716" s="169"/>
      <c r="G716" s="169"/>
      <c r="H716" s="169">
        <v>1044</v>
      </c>
      <c r="I716" s="169"/>
      <c r="J716" s="169"/>
      <c r="K716" s="169">
        <v>1</v>
      </c>
      <c r="L716" s="169"/>
      <c r="M716" s="169"/>
      <c r="N716" s="169">
        <f t="shared" si="15"/>
        <v>2738</v>
      </c>
      <c r="O716" s="169"/>
      <c r="P716" s="169"/>
      <c r="Q716" s="170">
        <f t="shared" si="13"/>
        <v>17.860985582095974</v>
      </c>
      <c r="R716" s="170"/>
      <c r="S716" s="170"/>
      <c r="T716" s="170"/>
      <c r="U716" s="170">
        <f t="shared" si="14"/>
        <v>3.975903614457831</v>
      </c>
      <c r="V716" s="170"/>
      <c r="W716" s="170"/>
      <c r="X716" s="171"/>
      <c r="Y716" s="149" t="s">
        <v>30</v>
      </c>
      <c r="Z716" s="150"/>
      <c r="AA716" s="151"/>
      <c r="AB716" s="158"/>
      <c r="AC716" s="159"/>
      <c r="AD716" s="6"/>
    </row>
    <row r="717" spans="1:30" ht="19.5" customHeight="1">
      <c r="A717" s="169">
        <v>448</v>
      </c>
      <c r="B717" s="169"/>
      <c r="C717" s="169"/>
      <c r="D717" s="169">
        <v>5451</v>
      </c>
      <c r="E717" s="169"/>
      <c r="F717" s="169"/>
      <c r="G717" s="169"/>
      <c r="H717" s="169">
        <v>160</v>
      </c>
      <c r="I717" s="169"/>
      <c r="J717" s="169"/>
      <c r="K717" s="169">
        <v>3799</v>
      </c>
      <c r="L717" s="169"/>
      <c r="M717" s="169"/>
      <c r="N717" s="169">
        <f t="shared" si="15"/>
        <v>1492</v>
      </c>
      <c r="O717" s="169"/>
      <c r="P717" s="169"/>
      <c r="Q717" s="170">
        <f t="shared" si="13"/>
        <v>71.64446721311475</v>
      </c>
      <c r="R717" s="170"/>
      <c r="S717" s="170"/>
      <c r="T717" s="170"/>
      <c r="U717" s="170">
        <f t="shared" si="14"/>
        <v>3.203432248838041</v>
      </c>
      <c r="V717" s="170"/>
      <c r="W717" s="170"/>
      <c r="X717" s="171"/>
      <c r="Y717" s="102"/>
      <c r="Z717" s="57" t="s">
        <v>479</v>
      </c>
      <c r="AA717" s="113"/>
      <c r="AB717" s="158"/>
      <c r="AC717" s="159"/>
      <c r="AD717" s="6"/>
    </row>
    <row r="718" spans="1:30" ht="19.5" customHeight="1">
      <c r="A718" s="169">
        <v>423</v>
      </c>
      <c r="B718" s="169"/>
      <c r="C718" s="169"/>
      <c r="D718" s="169">
        <v>4235</v>
      </c>
      <c r="E718" s="169"/>
      <c r="F718" s="169"/>
      <c r="G718" s="169"/>
      <c r="H718" s="169">
        <v>68</v>
      </c>
      <c r="I718" s="169"/>
      <c r="J718" s="169"/>
      <c r="K718" s="169">
        <v>3798</v>
      </c>
      <c r="L718" s="169"/>
      <c r="M718" s="169"/>
      <c r="N718" s="169">
        <f t="shared" si="15"/>
        <v>369</v>
      </c>
      <c r="O718" s="169"/>
      <c r="P718" s="169"/>
      <c r="Q718" s="170">
        <f t="shared" si="13"/>
        <v>75.70462232243517</v>
      </c>
      <c r="R718" s="170"/>
      <c r="S718" s="170"/>
      <c r="T718" s="170"/>
      <c r="U718" s="170">
        <f t="shared" si="14"/>
        <v>3.1496649292628445</v>
      </c>
      <c r="V718" s="170"/>
      <c r="W718" s="170"/>
      <c r="X718" s="171"/>
      <c r="Y718" s="149" t="s">
        <v>157</v>
      </c>
      <c r="Z718" s="150"/>
      <c r="AA718" s="151"/>
      <c r="AB718" s="158"/>
      <c r="AC718" s="159"/>
      <c r="AD718" s="6"/>
    </row>
    <row r="719" spans="1:30" ht="19.5" customHeight="1">
      <c r="A719" s="169">
        <v>25</v>
      </c>
      <c r="B719" s="169"/>
      <c r="C719" s="169"/>
      <c r="D719" s="169">
        <v>1216</v>
      </c>
      <c r="E719" s="169"/>
      <c r="F719" s="169"/>
      <c r="G719" s="169"/>
      <c r="H719" s="169">
        <v>92</v>
      </c>
      <c r="I719" s="169"/>
      <c r="J719" s="169"/>
      <c r="K719" s="169">
        <v>1</v>
      </c>
      <c r="L719" s="169"/>
      <c r="M719" s="169"/>
      <c r="N719" s="169">
        <f t="shared" si="15"/>
        <v>1123</v>
      </c>
      <c r="O719" s="169"/>
      <c r="P719" s="169"/>
      <c r="Q719" s="170">
        <f t="shared" si="13"/>
        <v>31.179775280898873</v>
      </c>
      <c r="R719" s="170"/>
      <c r="S719" s="170"/>
      <c r="T719" s="170"/>
      <c r="U719" s="170">
        <f t="shared" si="14"/>
        <v>4.504504504504505</v>
      </c>
      <c r="V719" s="170"/>
      <c r="W719" s="170"/>
      <c r="X719" s="171"/>
      <c r="Y719" s="149" t="s">
        <v>30</v>
      </c>
      <c r="Z719" s="150"/>
      <c r="AA719" s="151"/>
      <c r="AB719" s="158"/>
      <c r="AC719" s="159"/>
      <c r="AD719" s="6"/>
    </row>
    <row r="720" spans="1:30" ht="19.5" customHeight="1">
      <c r="A720" s="169">
        <v>224</v>
      </c>
      <c r="B720" s="169"/>
      <c r="C720" s="169"/>
      <c r="D720" s="169">
        <v>11938</v>
      </c>
      <c r="E720" s="169"/>
      <c r="F720" s="169"/>
      <c r="G720" s="169"/>
      <c r="H720" s="169">
        <v>7223</v>
      </c>
      <c r="I720" s="169"/>
      <c r="J720" s="169"/>
      <c r="K720" s="169">
        <v>2826</v>
      </c>
      <c r="L720" s="169"/>
      <c r="M720" s="169"/>
      <c r="N720" s="169">
        <f t="shared" si="15"/>
        <v>1889</v>
      </c>
      <c r="O720" s="169"/>
      <c r="P720" s="169"/>
      <c r="Q720" s="170">
        <f t="shared" si="13"/>
        <v>40.43525787538507</v>
      </c>
      <c r="R720" s="170"/>
      <c r="S720" s="170"/>
      <c r="T720" s="170"/>
      <c r="U720" s="170">
        <f t="shared" si="14"/>
        <v>2.752519046448759</v>
      </c>
      <c r="V720" s="170"/>
      <c r="W720" s="170"/>
      <c r="X720" s="171"/>
      <c r="Y720" s="102"/>
      <c r="Z720" s="57" t="s">
        <v>480</v>
      </c>
      <c r="AA720" s="113"/>
      <c r="AB720" s="158"/>
      <c r="AC720" s="159"/>
      <c r="AD720" s="6"/>
    </row>
    <row r="721" spans="1:30" ht="19.5" customHeight="1">
      <c r="A721" s="169">
        <v>216</v>
      </c>
      <c r="B721" s="169"/>
      <c r="C721" s="169"/>
      <c r="D721" s="169">
        <v>9371</v>
      </c>
      <c r="E721" s="169"/>
      <c r="F721" s="169"/>
      <c r="G721" s="169"/>
      <c r="H721" s="169">
        <v>6271</v>
      </c>
      <c r="I721" s="169"/>
      <c r="J721" s="169"/>
      <c r="K721" s="169">
        <v>2826</v>
      </c>
      <c r="L721" s="169"/>
      <c r="M721" s="169"/>
      <c r="N721" s="169">
        <f t="shared" si="15"/>
        <v>274</v>
      </c>
      <c r="O721" s="169"/>
      <c r="P721" s="169"/>
      <c r="Q721" s="170">
        <f t="shared" si="13"/>
        <v>45.55883886667825</v>
      </c>
      <c r="R721" s="170"/>
      <c r="S721" s="170"/>
      <c r="T721" s="170"/>
      <c r="U721" s="170">
        <f t="shared" si="14"/>
        <v>2.7470431133155286</v>
      </c>
      <c r="V721" s="170"/>
      <c r="W721" s="170"/>
      <c r="X721" s="171"/>
      <c r="Y721" s="149" t="s">
        <v>157</v>
      </c>
      <c r="Z721" s="150"/>
      <c r="AA721" s="151"/>
      <c r="AB721" s="158"/>
      <c r="AC721" s="159"/>
      <c r="AD721" s="6"/>
    </row>
    <row r="722" spans="1:30" ht="19.5" customHeight="1">
      <c r="A722" s="169">
        <v>8</v>
      </c>
      <c r="B722" s="169"/>
      <c r="C722" s="169"/>
      <c r="D722" s="169">
        <v>2567</v>
      </c>
      <c r="E722" s="169"/>
      <c r="F722" s="169"/>
      <c r="G722" s="169"/>
      <c r="H722" s="169">
        <v>952</v>
      </c>
      <c r="I722" s="169"/>
      <c r="J722" s="169"/>
      <c r="K722" s="152" t="s">
        <v>509</v>
      </c>
      <c r="L722" s="152"/>
      <c r="M722" s="152"/>
      <c r="N722" s="169">
        <f>D722-H722</f>
        <v>1615</v>
      </c>
      <c r="O722" s="169"/>
      <c r="P722" s="169"/>
      <c r="Q722" s="170">
        <f t="shared" si="13"/>
        <v>9.59190791768399</v>
      </c>
      <c r="R722" s="170"/>
      <c r="S722" s="170"/>
      <c r="T722" s="170"/>
      <c r="U722" s="170">
        <f t="shared" si="14"/>
        <v>2.909090909090909</v>
      </c>
      <c r="V722" s="170"/>
      <c r="W722" s="170"/>
      <c r="X722" s="171"/>
      <c r="Y722" s="153" t="s">
        <v>30</v>
      </c>
      <c r="Z722" s="154"/>
      <c r="AA722" s="155"/>
      <c r="AB722" s="160"/>
      <c r="AC722" s="161"/>
      <c r="AD722" s="6"/>
    </row>
    <row r="723" spans="1:30" ht="19.5" customHeight="1">
      <c r="A723" s="169">
        <f>A724+A725</f>
        <v>1192</v>
      </c>
      <c r="B723" s="169"/>
      <c r="C723" s="169"/>
      <c r="D723" s="169">
        <f>H723+K723+N723</f>
        <v>19485</v>
      </c>
      <c r="E723" s="169"/>
      <c r="F723" s="169"/>
      <c r="G723" s="169"/>
      <c r="H723" s="169">
        <f>H726+H729</f>
        <v>8064</v>
      </c>
      <c r="I723" s="169"/>
      <c r="J723" s="169"/>
      <c r="K723" s="169">
        <f>K726+K729</f>
        <v>7719</v>
      </c>
      <c r="L723" s="169"/>
      <c r="M723" s="169"/>
      <c r="N723" s="169">
        <f>N726+N729</f>
        <v>3702</v>
      </c>
      <c r="O723" s="169"/>
      <c r="P723" s="169"/>
      <c r="Q723" s="170">
        <f t="shared" si="13"/>
        <v>56.722402132487396</v>
      </c>
      <c r="R723" s="170"/>
      <c r="S723" s="170"/>
      <c r="T723" s="170"/>
      <c r="U723" s="170">
        <f t="shared" si="14"/>
        <v>4.629485785303713</v>
      </c>
      <c r="V723" s="170"/>
      <c r="W723" s="170"/>
      <c r="X723" s="171"/>
      <c r="Y723" s="173" t="s">
        <v>606</v>
      </c>
      <c r="Z723" s="174"/>
      <c r="AA723" s="175"/>
      <c r="AB723" s="156" t="s">
        <v>154</v>
      </c>
      <c r="AC723" s="157"/>
      <c r="AD723" s="6"/>
    </row>
    <row r="724" spans="1:30" ht="19.5" customHeight="1">
      <c r="A724" s="169">
        <v>1120</v>
      </c>
      <c r="B724" s="169"/>
      <c r="C724" s="169"/>
      <c r="D724" s="169">
        <v>14949</v>
      </c>
      <c r="E724" s="169"/>
      <c r="F724" s="169"/>
      <c r="G724" s="169"/>
      <c r="H724" s="169">
        <v>6605</v>
      </c>
      <c r="I724" s="169"/>
      <c r="J724" s="169"/>
      <c r="K724" s="169">
        <v>7718</v>
      </c>
      <c r="L724" s="169"/>
      <c r="M724" s="169"/>
      <c r="N724" s="169">
        <f>D724-H724-K724</f>
        <v>626</v>
      </c>
      <c r="O724" s="169"/>
      <c r="P724" s="169"/>
      <c r="Q724" s="170">
        <f t="shared" si="13"/>
        <v>61.86635653427047</v>
      </c>
      <c r="R724" s="170"/>
      <c r="S724" s="170"/>
      <c r="T724" s="170"/>
      <c r="U724" s="170">
        <f t="shared" si="14"/>
        <v>4.577033101757253</v>
      </c>
      <c r="V724" s="170"/>
      <c r="W724" s="170"/>
      <c r="X724" s="171"/>
      <c r="Y724" s="149" t="s">
        <v>155</v>
      </c>
      <c r="Z724" s="150"/>
      <c r="AA724" s="151"/>
      <c r="AB724" s="158"/>
      <c r="AC724" s="159"/>
      <c r="AD724" s="22"/>
    </row>
    <row r="725" spans="1:30" ht="19.5" customHeight="1">
      <c r="A725" s="169">
        <v>72</v>
      </c>
      <c r="B725" s="169"/>
      <c r="C725" s="169"/>
      <c r="D725" s="169">
        <v>4536</v>
      </c>
      <c r="E725" s="169"/>
      <c r="F725" s="169"/>
      <c r="G725" s="169"/>
      <c r="H725" s="169">
        <v>1459</v>
      </c>
      <c r="I725" s="169"/>
      <c r="J725" s="169"/>
      <c r="K725" s="169">
        <v>1</v>
      </c>
      <c r="L725" s="169"/>
      <c r="M725" s="169"/>
      <c r="N725" s="169">
        <f>D725-H725-K725</f>
        <v>3076</v>
      </c>
      <c r="O725" s="169"/>
      <c r="P725" s="169"/>
      <c r="Q725" s="170">
        <f t="shared" si="13"/>
        <v>21.883561643835616</v>
      </c>
      <c r="R725" s="170"/>
      <c r="S725" s="170"/>
      <c r="T725" s="170"/>
      <c r="U725" s="170">
        <f t="shared" si="14"/>
        <v>5.633802816901409</v>
      </c>
      <c r="V725" s="170"/>
      <c r="W725" s="170"/>
      <c r="X725" s="171"/>
      <c r="Y725" s="149" t="s">
        <v>30</v>
      </c>
      <c r="Z725" s="150"/>
      <c r="AA725" s="151"/>
      <c r="AB725" s="158"/>
      <c r="AC725" s="159"/>
      <c r="AD725" s="22"/>
    </row>
    <row r="726" spans="1:30" ht="19.5" customHeight="1">
      <c r="A726" s="169">
        <f>A727+A728</f>
        <v>772</v>
      </c>
      <c r="B726" s="169"/>
      <c r="C726" s="169"/>
      <c r="D726" s="169">
        <f>D727+D728</f>
        <v>6321</v>
      </c>
      <c r="E726" s="169"/>
      <c r="F726" s="169"/>
      <c r="G726" s="169"/>
      <c r="H726" s="169">
        <f>H727+H728</f>
        <v>227</v>
      </c>
      <c r="I726" s="169"/>
      <c r="J726" s="169"/>
      <c r="K726" s="169">
        <v>4455</v>
      </c>
      <c r="L726" s="169"/>
      <c r="M726" s="169"/>
      <c r="N726" s="169">
        <f>N727+N728</f>
        <v>1639</v>
      </c>
      <c r="O726" s="169"/>
      <c r="P726" s="169"/>
      <c r="Q726" s="170">
        <f t="shared" si="13"/>
        <v>71.25922612390964</v>
      </c>
      <c r="R726" s="170"/>
      <c r="S726" s="170"/>
      <c r="T726" s="170"/>
      <c r="U726" s="170">
        <f t="shared" si="14"/>
        <v>4.8462021343377275</v>
      </c>
      <c r="V726" s="170"/>
      <c r="W726" s="170"/>
      <c r="X726" s="171"/>
      <c r="Y726" s="102"/>
      <c r="Z726" s="57" t="s">
        <v>479</v>
      </c>
      <c r="AA726" s="113"/>
      <c r="AB726" s="158"/>
      <c r="AC726" s="159"/>
      <c r="AD726" s="22"/>
    </row>
    <row r="727" spans="1:30" ht="19.5" customHeight="1">
      <c r="A727" s="169">
        <v>710</v>
      </c>
      <c r="B727" s="169"/>
      <c r="C727" s="169"/>
      <c r="D727" s="169">
        <v>4904</v>
      </c>
      <c r="E727" s="169"/>
      <c r="F727" s="169"/>
      <c r="G727" s="169"/>
      <c r="H727" s="169">
        <v>72</v>
      </c>
      <c r="I727" s="169"/>
      <c r="J727" s="169"/>
      <c r="K727" s="169">
        <v>4455</v>
      </c>
      <c r="L727" s="169"/>
      <c r="M727" s="169"/>
      <c r="N727" s="169">
        <f>D727-H727-K727</f>
        <v>377</v>
      </c>
      <c r="O727" s="169"/>
      <c r="P727" s="169"/>
      <c r="Q727" s="170">
        <f t="shared" si="13"/>
        <v>75.00624843789053</v>
      </c>
      <c r="R727" s="170"/>
      <c r="S727" s="170"/>
      <c r="T727" s="170"/>
      <c r="U727" s="170">
        <f>A727/K687*100</f>
        <v>4.731756081306231</v>
      </c>
      <c r="V727" s="170"/>
      <c r="W727" s="170"/>
      <c r="X727" s="171"/>
      <c r="Y727" s="149" t="s">
        <v>157</v>
      </c>
      <c r="Z727" s="150"/>
      <c r="AA727" s="151"/>
      <c r="AB727" s="158"/>
      <c r="AC727" s="159"/>
      <c r="AD727" s="22"/>
    </row>
    <row r="728" spans="1:30" ht="19.5" customHeight="1">
      <c r="A728" s="169">
        <v>62</v>
      </c>
      <c r="B728" s="169"/>
      <c r="C728" s="169"/>
      <c r="D728" s="169">
        <v>1417</v>
      </c>
      <c r="E728" s="169"/>
      <c r="F728" s="169"/>
      <c r="G728" s="169"/>
      <c r="H728" s="169">
        <v>155</v>
      </c>
      <c r="I728" s="169"/>
      <c r="J728" s="169"/>
      <c r="K728" s="269" t="s">
        <v>534</v>
      </c>
      <c r="L728" s="269"/>
      <c r="M728" s="269"/>
      <c r="N728" s="169">
        <f>D728-H728</f>
        <v>1262</v>
      </c>
      <c r="O728" s="169"/>
      <c r="P728" s="169"/>
      <c r="Q728" s="170">
        <f t="shared" si="13"/>
        <v>39.361702127659576</v>
      </c>
      <c r="R728" s="170"/>
      <c r="S728" s="170"/>
      <c r="T728" s="170"/>
      <c r="U728" s="170">
        <f t="shared" si="14"/>
        <v>6.702702702702703</v>
      </c>
      <c r="V728" s="170"/>
      <c r="W728" s="170"/>
      <c r="X728" s="171"/>
      <c r="Y728" s="149" t="s">
        <v>30</v>
      </c>
      <c r="Z728" s="150"/>
      <c r="AA728" s="151"/>
      <c r="AB728" s="158"/>
      <c r="AC728" s="159"/>
      <c r="AD728" s="22"/>
    </row>
    <row r="729" spans="1:30" ht="19.5" customHeight="1">
      <c r="A729" s="169">
        <f>A730+A731</f>
        <v>420</v>
      </c>
      <c r="B729" s="169"/>
      <c r="C729" s="169"/>
      <c r="D729" s="169">
        <f>D730+D731</f>
        <v>13164</v>
      </c>
      <c r="E729" s="169"/>
      <c r="F729" s="169"/>
      <c r="G729" s="169"/>
      <c r="H729" s="169">
        <f>H730+H731</f>
        <v>7837</v>
      </c>
      <c r="I729" s="169"/>
      <c r="J729" s="169"/>
      <c r="K729" s="169">
        <f>K730+K731</f>
        <v>3264</v>
      </c>
      <c r="L729" s="169"/>
      <c r="M729" s="169"/>
      <c r="N729" s="169">
        <f>N730+N731</f>
        <v>2063</v>
      </c>
      <c r="O729" s="169"/>
      <c r="P729" s="169"/>
      <c r="Q729" s="170">
        <f t="shared" si="13"/>
        <v>42.616546575223545</v>
      </c>
      <c r="R729" s="170"/>
      <c r="S729" s="170"/>
      <c r="T729" s="170"/>
      <c r="U729" s="170">
        <f t="shared" si="14"/>
        <v>4.277856997351803</v>
      </c>
      <c r="V729" s="170"/>
      <c r="W729" s="170"/>
      <c r="X729" s="171"/>
      <c r="Y729" s="102"/>
      <c r="Z729" s="57" t="s">
        <v>480</v>
      </c>
      <c r="AA729" s="113"/>
      <c r="AB729" s="158"/>
      <c r="AC729" s="159"/>
      <c r="AD729" s="22"/>
    </row>
    <row r="730" spans="1:30" ht="19.5" customHeight="1">
      <c r="A730" s="169">
        <v>410</v>
      </c>
      <c r="B730" s="169"/>
      <c r="C730" s="169"/>
      <c r="D730" s="169">
        <v>10045</v>
      </c>
      <c r="E730" s="169"/>
      <c r="F730" s="169"/>
      <c r="G730" s="169"/>
      <c r="H730" s="169">
        <v>6533</v>
      </c>
      <c r="I730" s="169"/>
      <c r="J730" s="169"/>
      <c r="K730" s="169">
        <v>3263</v>
      </c>
      <c r="L730" s="169"/>
      <c r="M730" s="169"/>
      <c r="N730" s="169">
        <f>D730-H730-K730</f>
        <v>249</v>
      </c>
      <c r="O730" s="169"/>
      <c r="P730" s="169"/>
      <c r="Q730" s="170">
        <f t="shared" si="13"/>
        <v>48.41927562922038</v>
      </c>
      <c r="R730" s="170"/>
      <c r="S730" s="170"/>
      <c r="T730" s="170"/>
      <c r="U730" s="170">
        <f t="shared" si="14"/>
        <v>4.33174854727945</v>
      </c>
      <c r="V730" s="170"/>
      <c r="W730" s="170"/>
      <c r="X730" s="171"/>
      <c r="Y730" s="149" t="s">
        <v>157</v>
      </c>
      <c r="Z730" s="150"/>
      <c r="AA730" s="151"/>
      <c r="AB730" s="158"/>
      <c r="AC730" s="159"/>
      <c r="AD730" s="22"/>
    </row>
    <row r="731" spans="1:30" ht="19.5" customHeight="1">
      <c r="A731" s="169">
        <v>10</v>
      </c>
      <c r="B731" s="169"/>
      <c r="C731" s="169"/>
      <c r="D731" s="169">
        <v>3119</v>
      </c>
      <c r="E731" s="169"/>
      <c r="F731" s="169"/>
      <c r="G731" s="169"/>
      <c r="H731" s="169">
        <v>1304</v>
      </c>
      <c r="I731" s="169"/>
      <c r="J731" s="169"/>
      <c r="K731" s="169">
        <v>1</v>
      </c>
      <c r="L731" s="169"/>
      <c r="M731" s="169"/>
      <c r="N731" s="169">
        <f>D731-H731-K731</f>
        <v>1814</v>
      </c>
      <c r="O731" s="169"/>
      <c r="P731" s="169"/>
      <c r="Q731" s="170">
        <f>K691/G691*100</f>
        <v>10.114613180515759</v>
      </c>
      <c r="R731" s="170"/>
      <c r="S731" s="170"/>
      <c r="T731" s="170"/>
      <c r="U731" s="170">
        <f t="shared" si="14"/>
        <v>2.8328611898017</v>
      </c>
      <c r="V731" s="170"/>
      <c r="W731" s="170"/>
      <c r="X731" s="171"/>
      <c r="Y731" s="153" t="s">
        <v>30</v>
      </c>
      <c r="Z731" s="154"/>
      <c r="AA731" s="155"/>
      <c r="AB731" s="160"/>
      <c r="AC731" s="161"/>
      <c r="AD731" s="22"/>
    </row>
    <row r="732" spans="1:30" ht="19.5" customHeight="1">
      <c r="A732" s="169">
        <f>A733+A734</f>
        <v>1400</v>
      </c>
      <c r="B732" s="169"/>
      <c r="C732" s="169"/>
      <c r="D732" s="169">
        <f>D733+D734</f>
        <v>22556</v>
      </c>
      <c r="E732" s="169"/>
      <c r="F732" s="169"/>
      <c r="G732" s="169"/>
      <c r="H732" s="169">
        <f>H733+H734</f>
        <v>9671</v>
      </c>
      <c r="I732" s="169"/>
      <c r="J732" s="169"/>
      <c r="K732" s="169">
        <f>K733+K734</f>
        <v>7885</v>
      </c>
      <c r="L732" s="169"/>
      <c r="M732" s="169"/>
      <c r="N732" s="169">
        <f>N733+N734</f>
        <v>5000</v>
      </c>
      <c r="O732" s="169"/>
      <c r="P732" s="169"/>
      <c r="Q732" s="170">
        <f aca="true" t="shared" si="16" ref="Q732:Q739">K692/G692*100</f>
        <v>55.73786445560357</v>
      </c>
      <c r="R732" s="170"/>
      <c r="S732" s="170"/>
      <c r="T732" s="170"/>
      <c r="U732" s="170">
        <f aca="true" t="shared" si="17" ref="U732:U740">A732/K692*100</f>
        <v>4.888780249327793</v>
      </c>
      <c r="V732" s="170"/>
      <c r="W732" s="170"/>
      <c r="X732" s="171"/>
      <c r="Y732" s="173" t="s">
        <v>606</v>
      </c>
      <c r="Z732" s="174"/>
      <c r="AA732" s="175"/>
      <c r="AB732" s="156" t="s">
        <v>255</v>
      </c>
      <c r="AC732" s="157"/>
      <c r="AD732" s="22"/>
    </row>
    <row r="733" spans="1:30" ht="19.5" customHeight="1">
      <c r="A733" s="169">
        <v>1320</v>
      </c>
      <c r="B733" s="169"/>
      <c r="C733" s="169"/>
      <c r="D733" s="169">
        <v>16436</v>
      </c>
      <c r="E733" s="169"/>
      <c r="F733" s="169"/>
      <c r="G733" s="169"/>
      <c r="H733" s="169">
        <v>7287</v>
      </c>
      <c r="I733" s="169"/>
      <c r="J733" s="169"/>
      <c r="K733" s="169">
        <v>7880</v>
      </c>
      <c r="L733" s="169"/>
      <c r="M733" s="169"/>
      <c r="N733" s="169">
        <f>D733-H733-K733</f>
        <v>1269</v>
      </c>
      <c r="O733" s="169"/>
      <c r="P733" s="169"/>
      <c r="Q733" s="170">
        <f t="shared" si="16"/>
        <v>61.998032171704466</v>
      </c>
      <c r="R733" s="170"/>
      <c r="S733" s="170"/>
      <c r="T733" s="170"/>
      <c r="U733" s="170">
        <f t="shared" si="17"/>
        <v>4.871747554899428</v>
      </c>
      <c r="V733" s="170"/>
      <c r="W733" s="170"/>
      <c r="X733" s="171"/>
      <c r="Y733" s="149" t="s">
        <v>155</v>
      </c>
      <c r="Z733" s="150"/>
      <c r="AA733" s="151"/>
      <c r="AB733" s="158"/>
      <c r="AC733" s="159"/>
      <c r="AD733" s="22"/>
    </row>
    <row r="734" spans="1:30" ht="19.5" customHeight="1">
      <c r="A734" s="169">
        <v>80</v>
      </c>
      <c r="B734" s="169"/>
      <c r="C734" s="169"/>
      <c r="D734" s="169">
        <v>6120</v>
      </c>
      <c r="E734" s="169"/>
      <c r="F734" s="169"/>
      <c r="G734" s="169"/>
      <c r="H734" s="169">
        <v>2384</v>
      </c>
      <c r="I734" s="169"/>
      <c r="J734" s="169"/>
      <c r="K734" s="169">
        <v>5</v>
      </c>
      <c r="L734" s="169"/>
      <c r="M734" s="169"/>
      <c r="N734" s="169">
        <f>D734-H734-K734</f>
        <v>3731</v>
      </c>
      <c r="O734" s="169"/>
      <c r="P734" s="169"/>
      <c r="Q734" s="170">
        <f t="shared" si="16"/>
        <v>20.091205211726386</v>
      </c>
      <c r="R734" s="170"/>
      <c r="S734" s="170"/>
      <c r="T734" s="170"/>
      <c r="U734" s="170">
        <f t="shared" si="17"/>
        <v>5.188067444876784</v>
      </c>
      <c r="V734" s="170"/>
      <c r="W734" s="170"/>
      <c r="X734" s="171"/>
      <c r="Y734" s="149" t="s">
        <v>30</v>
      </c>
      <c r="Z734" s="150"/>
      <c r="AA734" s="151"/>
      <c r="AB734" s="158"/>
      <c r="AC734" s="159"/>
      <c r="AD734" s="22"/>
    </row>
    <row r="735" spans="1:30" ht="19.5" customHeight="1">
      <c r="A735" s="169">
        <f>A736+A737</f>
        <v>899</v>
      </c>
      <c r="B735" s="169"/>
      <c r="C735" s="169"/>
      <c r="D735" s="169">
        <f>D736+D737</f>
        <v>7658</v>
      </c>
      <c r="E735" s="169"/>
      <c r="F735" s="169"/>
      <c r="G735" s="169"/>
      <c r="H735" s="169">
        <f>H736+H737</f>
        <v>330</v>
      </c>
      <c r="I735" s="169"/>
      <c r="J735" s="169"/>
      <c r="K735" s="169">
        <f>K736+K737</f>
        <v>4678</v>
      </c>
      <c r="L735" s="169"/>
      <c r="M735" s="169"/>
      <c r="N735" s="169">
        <f>N736+N737</f>
        <v>2650</v>
      </c>
      <c r="O735" s="169"/>
      <c r="P735" s="169"/>
      <c r="Q735" s="170">
        <f t="shared" si="16"/>
        <v>69.22500197300924</v>
      </c>
      <c r="R735" s="170"/>
      <c r="S735" s="170"/>
      <c r="T735" s="170"/>
      <c r="U735" s="170">
        <f t="shared" si="17"/>
        <v>5.124551103004047</v>
      </c>
      <c r="V735" s="170"/>
      <c r="W735" s="170"/>
      <c r="X735" s="171"/>
      <c r="Y735" s="102"/>
      <c r="Z735" s="57" t="s">
        <v>479</v>
      </c>
      <c r="AA735" s="113"/>
      <c r="AB735" s="158"/>
      <c r="AC735" s="159"/>
      <c r="AD735" s="22"/>
    </row>
    <row r="736" spans="1:30" ht="19.5" customHeight="1">
      <c r="A736" s="169">
        <v>828</v>
      </c>
      <c r="B736" s="169"/>
      <c r="C736" s="169"/>
      <c r="D736" s="169">
        <v>5557</v>
      </c>
      <c r="E736" s="169"/>
      <c r="F736" s="169"/>
      <c r="G736" s="169"/>
      <c r="H736" s="169">
        <v>95</v>
      </c>
      <c r="I736" s="169"/>
      <c r="J736" s="169"/>
      <c r="K736" s="169">
        <v>4675</v>
      </c>
      <c r="L736" s="169"/>
      <c r="M736" s="169"/>
      <c r="N736" s="169">
        <f>D736-H736-K736</f>
        <v>787</v>
      </c>
      <c r="O736" s="169"/>
      <c r="P736" s="169"/>
      <c r="Q736" s="170">
        <f t="shared" si="16"/>
        <v>74.26311030741411</v>
      </c>
      <c r="R736" s="170"/>
      <c r="S736" s="170"/>
      <c r="T736" s="170"/>
      <c r="U736" s="170">
        <f t="shared" si="17"/>
        <v>5.040482133073598</v>
      </c>
      <c r="V736" s="170"/>
      <c r="W736" s="170"/>
      <c r="X736" s="171"/>
      <c r="Y736" s="149" t="s">
        <v>157</v>
      </c>
      <c r="Z736" s="150"/>
      <c r="AA736" s="151"/>
      <c r="AB736" s="158"/>
      <c r="AC736" s="159"/>
      <c r="AD736" s="22"/>
    </row>
    <row r="737" spans="1:30" ht="19.5" customHeight="1">
      <c r="A737" s="169">
        <v>71</v>
      </c>
      <c r="B737" s="169"/>
      <c r="C737" s="169"/>
      <c r="D737" s="169">
        <v>2101</v>
      </c>
      <c r="E737" s="169"/>
      <c r="F737" s="169"/>
      <c r="G737" s="169"/>
      <c r="H737" s="169">
        <v>235</v>
      </c>
      <c r="I737" s="169"/>
      <c r="J737" s="169"/>
      <c r="K737" s="169">
        <v>3</v>
      </c>
      <c r="L737" s="169"/>
      <c r="M737" s="169"/>
      <c r="N737" s="169">
        <v>1863</v>
      </c>
      <c r="O737" s="169"/>
      <c r="P737" s="169"/>
      <c r="Q737" s="170">
        <f t="shared" si="16"/>
        <v>34.63687150837989</v>
      </c>
      <c r="R737" s="170"/>
      <c r="S737" s="170"/>
      <c r="T737" s="170"/>
      <c r="U737" s="170">
        <f t="shared" si="17"/>
        <v>6.362007168458781</v>
      </c>
      <c r="V737" s="170"/>
      <c r="W737" s="170"/>
      <c r="X737" s="171"/>
      <c r="Y737" s="149" t="s">
        <v>30</v>
      </c>
      <c r="Z737" s="150"/>
      <c r="AA737" s="151"/>
      <c r="AB737" s="158"/>
      <c r="AC737" s="159"/>
      <c r="AD737" s="22"/>
    </row>
    <row r="738" spans="1:30" ht="19.5" customHeight="1">
      <c r="A738" s="169">
        <f>A739+A740</f>
        <v>501</v>
      </c>
      <c r="B738" s="169"/>
      <c r="C738" s="169"/>
      <c r="D738" s="169">
        <f>D739+D740</f>
        <v>14898</v>
      </c>
      <c r="E738" s="169"/>
      <c r="F738" s="169"/>
      <c r="G738" s="169"/>
      <c r="H738" s="169">
        <f>H739+H740</f>
        <v>9341</v>
      </c>
      <c r="I738" s="169"/>
      <c r="J738" s="169"/>
      <c r="K738" s="169">
        <f>K739+K740</f>
        <v>3207</v>
      </c>
      <c r="L738" s="169"/>
      <c r="M738" s="169"/>
      <c r="N738" s="169">
        <f>N739+N740</f>
        <v>2350</v>
      </c>
      <c r="O738" s="169"/>
      <c r="P738" s="169"/>
      <c r="Q738" s="170">
        <f t="shared" si="16"/>
        <v>42.61023198648026</v>
      </c>
      <c r="R738" s="170"/>
      <c r="S738" s="170"/>
      <c r="T738" s="170"/>
      <c r="U738" s="170">
        <f t="shared" si="17"/>
        <v>4.5159545700378585</v>
      </c>
      <c r="V738" s="170"/>
      <c r="W738" s="170"/>
      <c r="X738" s="171"/>
      <c r="Y738" s="102"/>
      <c r="Z738" s="57" t="s">
        <v>480</v>
      </c>
      <c r="AA738" s="113"/>
      <c r="AB738" s="158"/>
      <c r="AC738" s="159"/>
      <c r="AD738" s="22"/>
    </row>
    <row r="739" spans="1:30" ht="19.5" customHeight="1">
      <c r="A739" s="169">
        <v>492</v>
      </c>
      <c r="B739" s="169"/>
      <c r="C739" s="169"/>
      <c r="D739" s="169">
        <v>10879</v>
      </c>
      <c r="E739" s="169"/>
      <c r="F739" s="169"/>
      <c r="G739" s="169"/>
      <c r="H739" s="169">
        <v>7192</v>
      </c>
      <c r="I739" s="169"/>
      <c r="J739" s="169"/>
      <c r="K739" s="169">
        <v>3205</v>
      </c>
      <c r="L739" s="169"/>
      <c r="M739" s="169"/>
      <c r="N739" s="169">
        <v>482</v>
      </c>
      <c r="O739" s="169"/>
      <c r="P739" s="169"/>
      <c r="Q739" s="170">
        <f t="shared" si="16"/>
        <v>49.42779039058518</v>
      </c>
      <c r="R739" s="170"/>
      <c r="S739" s="170"/>
      <c r="T739" s="170"/>
      <c r="U739" s="170">
        <f t="shared" si="17"/>
        <v>4.611923509561304</v>
      </c>
      <c r="V739" s="170"/>
      <c r="W739" s="170"/>
      <c r="X739" s="171"/>
      <c r="Y739" s="149" t="s">
        <v>157</v>
      </c>
      <c r="Z739" s="150"/>
      <c r="AA739" s="151"/>
      <c r="AB739" s="158"/>
      <c r="AC739" s="159"/>
      <c r="AD739" s="22"/>
    </row>
    <row r="740" spans="1:34" ht="19.5" customHeight="1">
      <c r="A740" s="268">
        <v>9</v>
      </c>
      <c r="B740" s="268"/>
      <c r="C740" s="268"/>
      <c r="D740" s="268">
        <v>4019</v>
      </c>
      <c r="E740" s="268"/>
      <c r="F740" s="268"/>
      <c r="G740" s="268"/>
      <c r="H740" s="268">
        <v>2149</v>
      </c>
      <c r="I740" s="268"/>
      <c r="J740" s="268"/>
      <c r="K740" s="268">
        <v>2</v>
      </c>
      <c r="L740" s="268"/>
      <c r="M740" s="268"/>
      <c r="N740" s="268">
        <v>1868</v>
      </c>
      <c r="O740" s="268"/>
      <c r="P740" s="268"/>
      <c r="Q740" s="414">
        <f>K700/G700*100</f>
        <v>9.56658432517404</v>
      </c>
      <c r="R740" s="414"/>
      <c r="S740" s="414"/>
      <c r="T740" s="414"/>
      <c r="U740" s="414">
        <f t="shared" si="17"/>
        <v>2.112676056338028</v>
      </c>
      <c r="V740" s="414"/>
      <c r="W740" s="414"/>
      <c r="X740" s="415"/>
      <c r="Y740" s="153" t="s">
        <v>30</v>
      </c>
      <c r="Z740" s="154"/>
      <c r="AA740" s="155"/>
      <c r="AB740" s="160"/>
      <c r="AC740" s="161"/>
      <c r="AD740" s="22"/>
      <c r="AE740" s="1"/>
      <c r="AF740" s="1"/>
      <c r="AG740" s="1"/>
      <c r="AH740" s="1"/>
    </row>
    <row r="741" spans="1:34" s="88" customFormat="1" ht="19.5" customHeight="1">
      <c r="A741" s="92"/>
      <c r="B741" s="85"/>
      <c r="C741" s="85"/>
      <c r="D741" s="85"/>
      <c r="E741" s="85"/>
      <c r="F741" s="85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85"/>
      <c r="S741" s="237" t="s">
        <v>293</v>
      </c>
      <c r="T741" s="237"/>
      <c r="U741" s="237"/>
      <c r="V741" s="237"/>
      <c r="W741" s="237"/>
      <c r="X741" s="237"/>
      <c r="Y741" s="237"/>
      <c r="Z741" s="237"/>
      <c r="AA741" s="237"/>
      <c r="AB741" s="199"/>
      <c r="AC741" s="199"/>
      <c r="AD741" s="85"/>
      <c r="AE741" s="85"/>
      <c r="AF741" s="85"/>
      <c r="AG741" s="85"/>
      <c r="AH741" s="85"/>
    </row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spans="1:30" ht="27" customHeight="1">
      <c r="A748" s="111" t="s">
        <v>109</v>
      </c>
      <c r="B748" s="123"/>
      <c r="C748" s="123"/>
      <c r="D748" s="123"/>
      <c r="E748" s="123"/>
      <c r="F748" s="123"/>
      <c r="G748" s="123"/>
      <c r="H748" s="123"/>
      <c r="I748" s="123"/>
      <c r="J748" s="123"/>
      <c r="K748" s="123"/>
      <c r="L748" s="123"/>
      <c r="M748" s="123"/>
      <c r="N748" s="123"/>
      <c r="O748" s="123"/>
      <c r="P748" s="123"/>
      <c r="Q748" s="123"/>
      <c r="R748" s="123"/>
      <c r="S748" s="123"/>
      <c r="T748" s="123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</row>
    <row r="749" spans="2:30" ht="27" customHeight="1">
      <c r="B749" s="25" t="s">
        <v>302</v>
      </c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22"/>
      <c r="V749" s="22"/>
      <c r="W749" s="22"/>
      <c r="X749" s="22"/>
      <c r="Y749" s="137"/>
      <c r="Z749" s="137"/>
      <c r="AA749" s="137"/>
      <c r="AB749" s="137"/>
      <c r="AC749" s="137"/>
      <c r="AD749" s="137"/>
    </row>
    <row r="750" spans="1:30" ht="27" customHeight="1">
      <c r="A750" s="238" t="s">
        <v>492</v>
      </c>
      <c r="B750" s="238"/>
      <c r="C750" s="238"/>
      <c r="D750" s="238"/>
      <c r="E750" s="238"/>
      <c r="F750" s="238"/>
      <c r="G750" s="238" t="s">
        <v>586</v>
      </c>
      <c r="H750" s="238"/>
      <c r="I750" s="238"/>
      <c r="J750" s="238"/>
      <c r="K750" s="238"/>
      <c r="L750" s="238"/>
      <c r="M750" s="238"/>
      <c r="N750" s="238"/>
      <c r="O750" s="238"/>
      <c r="P750" s="238"/>
      <c r="Q750" s="238"/>
      <c r="R750" s="238"/>
      <c r="S750" s="238"/>
      <c r="T750" s="238"/>
      <c r="U750" s="238"/>
      <c r="V750" s="238"/>
      <c r="W750" s="238"/>
      <c r="X750" s="238"/>
      <c r="Y750" s="451"/>
      <c r="Z750" s="452"/>
      <c r="AA750" s="452"/>
      <c r="AB750" s="452"/>
      <c r="AC750" s="452"/>
      <c r="AD750" s="452"/>
    </row>
    <row r="751" spans="1:30" ht="27" customHeight="1">
      <c r="A751" s="238"/>
      <c r="B751" s="238"/>
      <c r="C751" s="238"/>
      <c r="D751" s="238"/>
      <c r="E751" s="238"/>
      <c r="F751" s="238"/>
      <c r="G751" s="238" t="s">
        <v>586</v>
      </c>
      <c r="H751" s="238"/>
      <c r="I751" s="238"/>
      <c r="J751" s="238" t="s">
        <v>31</v>
      </c>
      <c r="K751" s="238"/>
      <c r="L751" s="238"/>
      <c r="M751" s="238" t="s">
        <v>545</v>
      </c>
      <c r="N751" s="238"/>
      <c r="O751" s="238"/>
      <c r="P751" s="315" t="s">
        <v>335</v>
      </c>
      <c r="Q751" s="315"/>
      <c r="R751" s="315"/>
      <c r="S751" s="315" t="s">
        <v>336</v>
      </c>
      <c r="T751" s="315"/>
      <c r="U751" s="315"/>
      <c r="V751" s="315" t="s">
        <v>337</v>
      </c>
      <c r="W751" s="315"/>
      <c r="X751" s="315"/>
      <c r="Y751" s="317" t="s">
        <v>544</v>
      </c>
      <c r="Z751" s="317"/>
      <c r="AA751" s="317"/>
      <c r="AB751" s="317" t="s">
        <v>31</v>
      </c>
      <c r="AC751" s="317"/>
      <c r="AD751" s="317"/>
    </row>
    <row r="752" spans="1:30" ht="27" customHeight="1">
      <c r="A752" s="238"/>
      <c r="B752" s="238"/>
      <c r="C752" s="238"/>
      <c r="D752" s="238"/>
      <c r="E752" s="238"/>
      <c r="F752" s="238"/>
      <c r="G752" s="219"/>
      <c r="H752" s="219"/>
      <c r="I752" s="219"/>
      <c r="J752" s="219"/>
      <c r="K752" s="219"/>
      <c r="L752" s="219"/>
      <c r="M752" s="219"/>
      <c r="N752" s="219"/>
      <c r="O752" s="219"/>
      <c r="P752" s="296"/>
      <c r="Q752" s="296"/>
      <c r="R752" s="296"/>
      <c r="S752" s="296"/>
      <c r="T752" s="296"/>
      <c r="U752" s="296"/>
      <c r="V752" s="296"/>
      <c r="W752" s="296"/>
      <c r="X752" s="296"/>
      <c r="Y752" s="318"/>
      <c r="Z752" s="318"/>
      <c r="AA752" s="318"/>
      <c r="AB752" s="317"/>
      <c r="AC752" s="317"/>
      <c r="AD752" s="317"/>
    </row>
    <row r="753" spans="1:30" s="4" customFormat="1" ht="27" customHeight="1">
      <c r="A753" s="202" t="s">
        <v>63</v>
      </c>
      <c r="B753" s="310"/>
      <c r="C753" s="310"/>
      <c r="D753" s="310"/>
      <c r="E753" s="310"/>
      <c r="F753" s="310"/>
      <c r="G753" s="229">
        <v>27237</v>
      </c>
      <c r="H753" s="178"/>
      <c r="I753" s="178"/>
      <c r="J753" s="178">
        <v>22696</v>
      </c>
      <c r="K753" s="178"/>
      <c r="L753" s="178"/>
      <c r="M753" s="178">
        <v>1192</v>
      </c>
      <c r="N753" s="178"/>
      <c r="O753" s="178"/>
      <c r="P753" s="178">
        <v>777</v>
      </c>
      <c r="Q753" s="178"/>
      <c r="R753" s="178"/>
      <c r="S753" s="178">
        <v>1598</v>
      </c>
      <c r="T753" s="178"/>
      <c r="U753" s="178"/>
      <c r="V753" s="178">
        <v>970</v>
      </c>
      <c r="W753" s="178"/>
      <c r="X753" s="178"/>
      <c r="Y753" s="178">
        <v>16644</v>
      </c>
      <c r="Z753" s="178"/>
      <c r="AA753" s="178"/>
      <c r="AB753" s="178">
        <v>13677</v>
      </c>
      <c r="AC753" s="178"/>
      <c r="AD753" s="178"/>
    </row>
    <row r="754" spans="1:30" ht="27" customHeight="1">
      <c r="A754" s="74"/>
      <c r="B754" s="225" t="s">
        <v>560</v>
      </c>
      <c r="C754" s="225"/>
      <c r="D754" s="225"/>
      <c r="E754" s="225"/>
      <c r="F754" s="35"/>
      <c r="G754" s="177">
        <v>800</v>
      </c>
      <c r="H754" s="198"/>
      <c r="I754" s="198"/>
      <c r="J754" s="198">
        <v>67</v>
      </c>
      <c r="K754" s="198"/>
      <c r="L754" s="198"/>
      <c r="M754" s="198">
        <v>8</v>
      </c>
      <c r="N754" s="198"/>
      <c r="O754" s="198"/>
      <c r="P754" s="198">
        <v>36</v>
      </c>
      <c r="Q754" s="198"/>
      <c r="R754" s="198"/>
      <c r="S754" s="198">
        <v>400</v>
      </c>
      <c r="T754" s="198"/>
      <c r="U754" s="198"/>
      <c r="V754" s="198">
        <v>288</v>
      </c>
      <c r="W754" s="198"/>
      <c r="X754" s="198"/>
      <c r="Y754" s="198">
        <v>495</v>
      </c>
      <c r="Z754" s="198"/>
      <c r="AA754" s="198"/>
      <c r="AB754" s="198">
        <v>55</v>
      </c>
      <c r="AC754" s="198"/>
      <c r="AD754" s="198"/>
    </row>
    <row r="755" spans="1:30" ht="27" customHeight="1">
      <c r="A755" s="74"/>
      <c r="B755" s="225" t="s">
        <v>561</v>
      </c>
      <c r="C755" s="225"/>
      <c r="D755" s="225"/>
      <c r="E755" s="225"/>
      <c r="F755" s="35"/>
      <c r="G755" s="177">
        <v>2</v>
      </c>
      <c r="H755" s="198"/>
      <c r="I755" s="198"/>
      <c r="J755" s="152" t="s">
        <v>534</v>
      </c>
      <c r="K755" s="152"/>
      <c r="L755" s="152"/>
      <c r="M755" s="198">
        <v>1</v>
      </c>
      <c r="N755" s="198"/>
      <c r="O755" s="198"/>
      <c r="P755" s="152" t="s">
        <v>534</v>
      </c>
      <c r="Q755" s="152"/>
      <c r="R755" s="152"/>
      <c r="S755" s="198">
        <v>1</v>
      </c>
      <c r="T755" s="198"/>
      <c r="U755" s="198"/>
      <c r="V755" s="152" t="s">
        <v>534</v>
      </c>
      <c r="W755" s="152"/>
      <c r="X755" s="152"/>
      <c r="Y755" s="198">
        <v>2</v>
      </c>
      <c r="Z755" s="198"/>
      <c r="AA755" s="198"/>
      <c r="AB755" s="152" t="s">
        <v>534</v>
      </c>
      <c r="AC755" s="152"/>
      <c r="AD755" s="152"/>
    </row>
    <row r="756" spans="1:30" ht="27" customHeight="1">
      <c r="A756" s="74"/>
      <c r="B756" s="225" t="s">
        <v>562</v>
      </c>
      <c r="C756" s="225"/>
      <c r="D756" s="225"/>
      <c r="E756" s="225"/>
      <c r="F756" s="35"/>
      <c r="G756" s="358" t="s">
        <v>534</v>
      </c>
      <c r="H756" s="152"/>
      <c r="I756" s="152"/>
      <c r="J756" s="152" t="s">
        <v>534</v>
      </c>
      <c r="K756" s="152"/>
      <c r="L756" s="152"/>
      <c r="M756" s="152" t="s">
        <v>534</v>
      </c>
      <c r="N756" s="152"/>
      <c r="O756" s="152"/>
      <c r="P756" s="152" t="s">
        <v>534</v>
      </c>
      <c r="Q756" s="152"/>
      <c r="R756" s="152"/>
      <c r="S756" s="152" t="s">
        <v>534</v>
      </c>
      <c r="T756" s="152"/>
      <c r="U756" s="152"/>
      <c r="V756" s="152" t="s">
        <v>534</v>
      </c>
      <c r="W756" s="152"/>
      <c r="X756" s="152"/>
      <c r="Y756" s="152" t="s">
        <v>534</v>
      </c>
      <c r="Z756" s="152"/>
      <c r="AA756" s="152"/>
      <c r="AB756" s="152" t="s">
        <v>534</v>
      </c>
      <c r="AC756" s="152"/>
      <c r="AD756" s="152"/>
    </row>
    <row r="757" spans="1:30" ht="27" customHeight="1">
      <c r="A757" s="74"/>
      <c r="B757" s="225" t="s">
        <v>579</v>
      </c>
      <c r="C757" s="225"/>
      <c r="D757" s="225"/>
      <c r="E757" s="225"/>
      <c r="F757" s="35"/>
      <c r="G757" s="177">
        <v>15</v>
      </c>
      <c r="H757" s="198"/>
      <c r="I757" s="198"/>
      <c r="J757" s="198">
        <v>8</v>
      </c>
      <c r="K757" s="198"/>
      <c r="L757" s="198"/>
      <c r="M757" s="198">
        <v>6</v>
      </c>
      <c r="N757" s="198"/>
      <c r="O757" s="198"/>
      <c r="P757" s="152" t="s">
        <v>534</v>
      </c>
      <c r="Q757" s="152"/>
      <c r="R757" s="152"/>
      <c r="S757" s="198">
        <v>1</v>
      </c>
      <c r="T757" s="198"/>
      <c r="U757" s="198"/>
      <c r="V757" s="152" t="s">
        <v>534</v>
      </c>
      <c r="W757" s="152"/>
      <c r="X757" s="152"/>
      <c r="Y757" s="198">
        <v>13</v>
      </c>
      <c r="Z757" s="198"/>
      <c r="AA757" s="198"/>
      <c r="AB757" s="198">
        <v>8</v>
      </c>
      <c r="AC757" s="198"/>
      <c r="AD757" s="198"/>
    </row>
    <row r="758" spans="1:30" ht="27" customHeight="1">
      <c r="A758" s="74"/>
      <c r="B758" s="225" t="s">
        <v>580</v>
      </c>
      <c r="C758" s="225"/>
      <c r="D758" s="225"/>
      <c r="E758" s="225"/>
      <c r="F758" s="35"/>
      <c r="G758" s="177">
        <v>1898</v>
      </c>
      <c r="H758" s="198"/>
      <c r="I758" s="198"/>
      <c r="J758" s="198">
        <v>1288</v>
      </c>
      <c r="K758" s="198"/>
      <c r="L758" s="198"/>
      <c r="M758" s="198">
        <v>177</v>
      </c>
      <c r="N758" s="198"/>
      <c r="O758" s="198"/>
      <c r="P758" s="198">
        <v>169</v>
      </c>
      <c r="Q758" s="198"/>
      <c r="R758" s="198"/>
      <c r="S758" s="198">
        <v>170</v>
      </c>
      <c r="T758" s="198"/>
      <c r="U758" s="198"/>
      <c r="V758" s="198">
        <v>94</v>
      </c>
      <c r="W758" s="198"/>
      <c r="X758" s="198"/>
      <c r="Y758" s="198">
        <v>1596</v>
      </c>
      <c r="Z758" s="198"/>
      <c r="AA758" s="198"/>
      <c r="AB758" s="198">
        <v>1092</v>
      </c>
      <c r="AC758" s="198"/>
      <c r="AD758" s="198"/>
    </row>
    <row r="759" spans="1:30" ht="27" customHeight="1">
      <c r="A759" s="74"/>
      <c r="B759" s="225" t="s">
        <v>573</v>
      </c>
      <c r="C759" s="225"/>
      <c r="D759" s="225"/>
      <c r="E759" s="225"/>
      <c r="F759" s="35"/>
      <c r="G759" s="177">
        <v>6062</v>
      </c>
      <c r="H759" s="198"/>
      <c r="I759" s="198"/>
      <c r="J759" s="198">
        <v>5292</v>
      </c>
      <c r="K759" s="198"/>
      <c r="L759" s="198"/>
      <c r="M759" s="198">
        <v>392</v>
      </c>
      <c r="N759" s="198"/>
      <c r="O759" s="198"/>
      <c r="P759" s="198">
        <v>83</v>
      </c>
      <c r="Q759" s="198"/>
      <c r="R759" s="198"/>
      <c r="S759" s="198">
        <v>196</v>
      </c>
      <c r="T759" s="198"/>
      <c r="U759" s="198"/>
      <c r="V759" s="198">
        <v>99</v>
      </c>
      <c r="W759" s="198"/>
      <c r="X759" s="198"/>
      <c r="Y759" s="198">
        <v>4237</v>
      </c>
      <c r="Z759" s="198"/>
      <c r="AA759" s="198"/>
      <c r="AB759" s="198">
        <v>3702</v>
      </c>
      <c r="AC759" s="198"/>
      <c r="AD759" s="198"/>
    </row>
    <row r="760" spans="1:30" ht="27" customHeight="1">
      <c r="A760" s="74"/>
      <c r="B760" s="222" t="s">
        <v>296</v>
      </c>
      <c r="C760" s="222"/>
      <c r="D760" s="222"/>
      <c r="E760" s="222"/>
      <c r="F760" s="222"/>
      <c r="G760" s="177">
        <v>296</v>
      </c>
      <c r="H760" s="198"/>
      <c r="I760" s="198"/>
      <c r="J760" s="198">
        <v>293</v>
      </c>
      <c r="K760" s="198"/>
      <c r="L760" s="198"/>
      <c r="M760" s="198">
        <v>3</v>
      </c>
      <c r="N760" s="198"/>
      <c r="O760" s="198"/>
      <c r="P760" s="152" t="s">
        <v>534</v>
      </c>
      <c r="Q760" s="152"/>
      <c r="R760" s="152"/>
      <c r="S760" s="152" t="s">
        <v>534</v>
      </c>
      <c r="T760" s="152"/>
      <c r="U760" s="152"/>
      <c r="V760" s="152" t="s">
        <v>534</v>
      </c>
      <c r="W760" s="152"/>
      <c r="X760" s="152"/>
      <c r="Y760" s="198">
        <v>269</v>
      </c>
      <c r="Z760" s="198"/>
      <c r="AA760" s="198"/>
      <c r="AB760" s="198">
        <v>266</v>
      </c>
      <c r="AC760" s="198"/>
      <c r="AD760" s="198"/>
    </row>
    <row r="761" spans="1:30" ht="27" customHeight="1">
      <c r="A761" s="74"/>
      <c r="B761" s="222"/>
      <c r="C761" s="222"/>
      <c r="D761" s="222"/>
      <c r="E761" s="222"/>
      <c r="F761" s="222"/>
      <c r="G761" s="177"/>
      <c r="H761" s="198"/>
      <c r="I761" s="198"/>
      <c r="J761" s="198"/>
      <c r="K761" s="198"/>
      <c r="L761" s="198"/>
      <c r="M761" s="198"/>
      <c r="N761" s="198"/>
      <c r="O761" s="198"/>
      <c r="P761" s="152"/>
      <c r="Q761" s="152"/>
      <c r="R761" s="152"/>
      <c r="S761" s="152"/>
      <c r="T761" s="152"/>
      <c r="U761" s="152"/>
      <c r="V761" s="152"/>
      <c r="W761" s="152"/>
      <c r="X761" s="152"/>
      <c r="Y761" s="198"/>
      <c r="Z761" s="198"/>
      <c r="AA761" s="198"/>
      <c r="AB761" s="198"/>
      <c r="AC761" s="198"/>
      <c r="AD761" s="198"/>
    </row>
    <row r="762" spans="1:30" ht="27" customHeight="1">
      <c r="A762" s="74"/>
      <c r="B762" s="250" t="s">
        <v>383</v>
      </c>
      <c r="C762" s="250"/>
      <c r="D762" s="250"/>
      <c r="E762" s="250"/>
      <c r="F762" s="250"/>
      <c r="G762" s="177">
        <v>1960</v>
      </c>
      <c r="H762" s="198"/>
      <c r="I762" s="198"/>
      <c r="J762" s="198">
        <v>1841</v>
      </c>
      <c r="K762" s="198"/>
      <c r="L762" s="198"/>
      <c r="M762" s="198">
        <v>54</v>
      </c>
      <c r="N762" s="198"/>
      <c r="O762" s="198"/>
      <c r="P762" s="198">
        <v>15</v>
      </c>
      <c r="Q762" s="198"/>
      <c r="R762" s="198"/>
      <c r="S762" s="198">
        <v>42</v>
      </c>
      <c r="T762" s="198"/>
      <c r="U762" s="198"/>
      <c r="V762" s="198">
        <v>8</v>
      </c>
      <c r="W762" s="198"/>
      <c r="X762" s="198"/>
      <c r="Y762" s="198">
        <v>1575</v>
      </c>
      <c r="Z762" s="198"/>
      <c r="AA762" s="198"/>
      <c r="AB762" s="198">
        <v>1474</v>
      </c>
      <c r="AC762" s="198"/>
      <c r="AD762" s="198"/>
    </row>
    <row r="763" spans="1:30" ht="27" customHeight="1">
      <c r="A763" s="74"/>
      <c r="B763" s="222" t="s">
        <v>574</v>
      </c>
      <c r="C763" s="222"/>
      <c r="D763" s="222"/>
      <c r="E763" s="222"/>
      <c r="F763" s="222"/>
      <c r="G763" s="177">
        <v>5959</v>
      </c>
      <c r="H763" s="198"/>
      <c r="I763" s="198"/>
      <c r="J763" s="198">
        <v>4878</v>
      </c>
      <c r="K763" s="198"/>
      <c r="L763" s="198"/>
      <c r="M763" s="198">
        <v>276</v>
      </c>
      <c r="N763" s="198"/>
      <c r="O763" s="198"/>
      <c r="P763" s="198">
        <v>236</v>
      </c>
      <c r="Q763" s="198"/>
      <c r="R763" s="198"/>
      <c r="S763" s="198">
        <v>274</v>
      </c>
      <c r="T763" s="198"/>
      <c r="U763" s="198"/>
      <c r="V763" s="198">
        <v>294</v>
      </c>
      <c r="W763" s="198"/>
      <c r="X763" s="198"/>
      <c r="Y763" s="198">
        <v>2913</v>
      </c>
      <c r="Z763" s="198"/>
      <c r="AA763" s="198"/>
      <c r="AB763" s="198">
        <v>2275</v>
      </c>
      <c r="AC763" s="198"/>
      <c r="AD763" s="198"/>
    </row>
    <row r="764" spans="1:30" ht="27" customHeight="1">
      <c r="A764" s="74"/>
      <c r="B764" s="222"/>
      <c r="C764" s="222"/>
      <c r="D764" s="222"/>
      <c r="E764" s="222"/>
      <c r="F764" s="222"/>
      <c r="G764" s="177"/>
      <c r="H764" s="198"/>
      <c r="I764" s="198"/>
      <c r="J764" s="198"/>
      <c r="K764" s="198"/>
      <c r="L764" s="198"/>
      <c r="M764" s="198"/>
      <c r="N764" s="198"/>
      <c r="O764" s="198"/>
      <c r="P764" s="198"/>
      <c r="Q764" s="198"/>
      <c r="R764" s="198"/>
      <c r="S764" s="198"/>
      <c r="T764" s="198"/>
      <c r="U764" s="198"/>
      <c r="V764" s="198"/>
      <c r="W764" s="198"/>
      <c r="X764" s="198"/>
      <c r="Y764" s="198"/>
      <c r="Z764" s="198"/>
      <c r="AA764" s="198"/>
      <c r="AB764" s="198"/>
      <c r="AC764" s="198"/>
      <c r="AD764" s="198"/>
    </row>
    <row r="765" spans="1:30" ht="27" customHeight="1">
      <c r="A765" s="74"/>
      <c r="B765" s="250" t="s">
        <v>297</v>
      </c>
      <c r="C765" s="250"/>
      <c r="D765" s="250"/>
      <c r="E765" s="250"/>
      <c r="F765" s="250"/>
      <c r="G765" s="177">
        <v>812</v>
      </c>
      <c r="H765" s="198"/>
      <c r="I765" s="198"/>
      <c r="J765" s="198">
        <v>765</v>
      </c>
      <c r="K765" s="198"/>
      <c r="L765" s="198"/>
      <c r="M765" s="198">
        <v>15</v>
      </c>
      <c r="N765" s="198"/>
      <c r="O765" s="198"/>
      <c r="P765" s="198">
        <v>3</v>
      </c>
      <c r="Q765" s="198"/>
      <c r="R765" s="198"/>
      <c r="S765" s="198">
        <v>26</v>
      </c>
      <c r="T765" s="198"/>
      <c r="U765" s="198"/>
      <c r="V765" s="198">
        <v>3</v>
      </c>
      <c r="W765" s="198"/>
      <c r="X765" s="198"/>
      <c r="Y765" s="198">
        <v>408</v>
      </c>
      <c r="Z765" s="198"/>
      <c r="AA765" s="198"/>
      <c r="AB765" s="198">
        <v>375</v>
      </c>
      <c r="AC765" s="198"/>
      <c r="AD765" s="198"/>
    </row>
    <row r="766" spans="1:30" ht="27" customHeight="1">
      <c r="A766" s="74"/>
      <c r="B766" s="225" t="s">
        <v>74</v>
      </c>
      <c r="C766" s="225"/>
      <c r="D766" s="225"/>
      <c r="E766" s="225"/>
      <c r="F766" s="35"/>
      <c r="G766" s="177">
        <v>364</v>
      </c>
      <c r="H766" s="198"/>
      <c r="I766" s="198"/>
      <c r="J766" s="198">
        <v>233</v>
      </c>
      <c r="K766" s="198"/>
      <c r="L766" s="198"/>
      <c r="M766" s="198">
        <v>50</v>
      </c>
      <c r="N766" s="198"/>
      <c r="O766" s="198"/>
      <c r="P766" s="198">
        <v>25</v>
      </c>
      <c r="Q766" s="198"/>
      <c r="R766" s="198"/>
      <c r="S766" s="198">
        <v>49</v>
      </c>
      <c r="T766" s="198"/>
      <c r="U766" s="198"/>
      <c r="V766" s="198">
        <v>7</v>
      </c>
      <c r="W766" s="198"/>
      <c r="X766" s="198"/>
      <c r="Y766" s="198">
        <v>255</v>
      </c>
      <c r="Z766" s="198"/>
      <c r="AA766" s="198"/>
      <c r="AB766" s="198">
        <v>156</v>
      </c>
      <c r="AC766" s="198"/>
      <c r="AD766" s="198"/>
    </row>
    <row r="767" spans="1:30" ht="27" customHeight="1">
      <c r="A767" s="74"/>
      <c r="B767" s="225" t="s">
        <v>134</v>
      </c>
      <c r="C767" s="225"/>
      <c r="D767" s="225"/>
      <c r="E767" s="225"/>
      <c r="F767" s="35"/>
      <c r="G767" s="177">
        <v>7667</v>
      </c>
      <c r="H767" s="198"/>
      <c r="I767" s="198"/>
      <c r="J767" s="198">
        <v>6648</v>
      </c>
      <c r="K767" s="198"/>
      <c r="L767" s="198"/>
      <c r="M767" s="198">
        <v>206</v>
      </c>
      <c r="N767" s="198"/>
      <c r="O767" s="198"/>
      <c r="P767" s="198">
        <v>206</v>
      </c>
      <c r="Q767" s="198"/>
      <c r="R767" s="198"/>
      <c r="S767" s="198">
        <v>431</v>
      </c>
      <c r="T767" s="198"/>
      <c r="U767" s="198"/>
      <c r="V767" s="198">
        <v>174</v>
      </c>
      <c r="W767" s="198"/>
      <c r="X767" s="198"/>
      <c r="Y767" s="198">
        <v>3795</v>
      </c>
      <c r="Z767" s="198"/>
      <c r="AA767" s="198"/>
      <c r="AB767" s="198">
        <v>3204</v>
      </c>
      <c r="AC767" s="198"/>
      <c r="AD767" s="198"/>
    </row>
    <row r="768" spans="1:30" ht="27" customHeight="1">
      <c r="A768" s="74"/>
      <c r="B768" s="225" t="s">
        <v>568</v>
      </c>
      <c r="C768" s="225"/>
      <c r="D768" s="225"/>
      <c r="E768" s="225"/>
      <c r="F768" s="35"/>
      <c r="G768" s="177">
        <v>1266</v>
      </c>
      <c r="H768" s="198"/>
      <c r="I768" s="198"/>
      <c r="J768" s="198">
        <v>1266</v>
      </c>
      <c r="K768" s="198"/>
      <c r="L768" s="198"/>
      <c r="M768" s="152" t="s">
        <v>534</v>
      </c>
      <c r="N768" s="152"/>
      <c r="O768" s="152"/>
      <c r="P768" s="152" t="s">
        <v>534</v>
      </c>
      <c r="Q768" s="152"/>
      <c r="R768" s="152"/>
      <c r="S768" s="152" t="s">
        <v>534</v>
      </c>
      <c r="T768" s="152"/>
      <c r="U768" s="152"/>
      <c r="V768" s="152" t="s">
        <v>534</v>
      </c>
      <c r="W768" s="152"/>
      <c r="X768" s="152"/>
      <c r="Y768" s="198">
        <v>1008</v>
      </c>
      <c r="Z768" s="198"/>
      <c r="AA768" s="198"/>
      <c r="AB768" s="198">
        <v>1008</v>
      </c>
      <c r="AC768" s="198"/>
      <c r="AD768" s="198"/>
    </row>
    <row r="769" spans="1:30" ht="27" customHeight="1">
      <c r="A769" s="74"/>
      <c r="B769" s="225" t="s">
        <v>263</v>
      </c>
      <c r="C769" s="225"/>
      <c r="D769" s="225"/>
      <c r="E769" s="225"/>
      <c r="F769" s="35"/>
      <c r="G769" s="177">
        <v>136</v>
      </c>
      <c r="H769" s="198"/>
      <c r="I769" s="198"/>
      <c r="J769" s="198">
        <v>117</v>
      </c>
      <c r="K769" s="198"/>
      <c r="L769" s="198"/>
      <c r="M769" s="198">
        <v>4</v>
      </c>
      <c r="N769" s="198"/>
      <c r="O769" s="198"/>
      <c r="P769" s="198">
        <v>4</v>
      </c>
      <c r="Q769" s="198"/>
      <c r="R769" s="198"/>
      <c r="S769" s="198">
        <v>8</v>
      </c>
      <c r="T769" s="198"/>
      <c r="U769" s="198"/>
      <c r="V769" s="198">
        <v>3</v>
      </c>
      <c r="W769" s="198"/>
      <c r="X769" s="198"/>
      <c r="Y769" s="198">
        <v>78</v>
      </c>
      <c r="Z769" s="198"/>
      <c r="AA769" s="198"/>
      <c r="AB769" s="198">
        <v>62</v>
      </c>
      <c r="AC769" s="198"/>
      <c r="AD769" s="198"/>
    </row>
    <row r="770" spans="1:30" ht="27" customHeight="1">
      <c r="A770" s="74"/>
      <c r="B770" s="225"/>
      <c r="C770" s="225"/>
      <c r="D770" s="225"/>
      <c r="E770" s="225"/>
      <c r="F770" s="35"/>
      <c r="G770" s="177"/>
      <c r="H770" s="198"/>
      <c r="I770" s="198"/>
      <c r="J770" s="198"/>
      <c r="K770" s="198"/>
      <c r="L770" s="198"/>
      <c r="M770" s="198"/>
      <c r="N770" s="198"/>
      <c r="O770" s="198"/>
      <c r="P770" s="198"/>
      <c r="Q770" s="198"/>
      <c r="R770" s="198"/>
      <c r="S770" s="198"/>
      <c r="T770" s="198"/>
      <c r="U770" s="198"/>
      <c r="V770" s="198"/>
      <c r="W770" s="198"/>
      <c r="X770" s="198"/>
      <c r="Y770" s="198"/>
      <c r="Z770" s="198"/>
      <c r="AA770" s="198"/>
      <c r="AB770" s="198"/>
      <c r="AC770" s="198"/>
      <c r="AD770" s="198"/>
    </row>
    <row r="771" spans="1:30" ht="12" customHeight="1">
      <c r="A771" s="74"/>
      <c r="B771" s="35"/>
      <c r="C771" s="35"/>
      <c r="D771" s="35"/>
      <c r="E771" s="35"/>
      <c r="F771" s="35"/>
      <c r="G771" s="177"/>
      <c r="H771" s="198"/>
      <c r="I771" s="198"/>
      <c r="J771" s="198"/>
      <c r="K771" s="198"/>
      <c r="L771" s="198"/>
      <c r="M771" s="198"/>
      <c r="N771" s="198"/>
      <c r="O771" s="198"/>
      <c r="P771" s="198"/>
      <c r="Q771" s="198"/>
      <c r="R771" s="198"/>
      <c r="S771" s="198"/>
      <c r="T771" s="198"/>
      <c r="U771" s="198"/>
      <c r="V771" s="198"/>
      <c r="W771" s="198"/>
      <c r="X771" s="198"/>
      <c r="Y771" s="198"/>
      <c r="Z771" s="198"/>
      <c r="AA771" s="198"/>
      <c r="AB771" s="198"/>
      <c r="AC771" s="198"/>
      <c r="AD771" s="198"/>
    </row>
    <row r="772" spans="1:30" ht="27" customHeight="1">
      <c r="A772" s="191" t="s">
        <v>264</v>
      </c>
      <c r="B772" s="192"/>
      <c r="C772" s="192"/>
      <c r="D772" s="192"/>
      <c r="E772" s="192"/>
      <c r="F772" s="193"/>
      <c r="G772" s="177"/>
      <c r="H772" s="198"/>
      <c r="I772" s="198"/>
      <c r="J772" s="198"/>
      <c r="K772" s="198"/>
      <c r="L772" s="198"/>
      <c r="M772" s="198"/>
      <c r="N772" s="198"/>
      <c r="O772" s="198"/>
      <c r="P772" s="198"/>
      <c r="Q772" s="198"/>
      <c r="R772" s="198"/>
      <c r="S772" s="198"/>
      <c r="T772" s="198"/>
      <c r="U772" s="198"/>
      <c r="V772" s="198"/>
      <c r="W772" s="198"/>
      <c r="X772" s="198"/>
      <c r="Y772" s="198"/>
      <c r="Z772" s="198"/>
      <c r="AA772" s="198"/>
      <c r="AB772" s="198"/>
      <c r="AC772" s="198"/>
      <c r="AD772" s="198"/>
    </row>
    <row r="773" spans="1:30" ht="27" customHeight="1">
      <c r="A773" s="74"/>
      <c r="B773" s="225" t="s">
        <v>265</v>
      </c>
      <c r="C773" s="225"/>
      <c r="D773" s="225"/>
      <c r="E773" s="225"/>
      <c r="F773" s="35"/>
      <c r="G773" s="177">
        <f>SUM(G754:I756)</f>
        <v>802</v>
      </c>
      <c r="H773" s="198"/>
      <c r="I773" s="198"/>
      <c r="J773" s="198">
        <f>SUM(J754:L756)</f>
        <v>67</v>
      </c>
      <c r="K773" s="198"/>
      <c r="L773" s="198"/>
      <c r="M773" s="198">
        <f>SUM(M754:O756)</f>
        <v>9</v>
      </c>
      <c r="N773" s="198"/>
      <c r="O773" s="198"/>
      <c r="P773" s="198">
        <f>SUM(P754:R756)</f>
        <v>36</v>
      </c>
      <c r="Q773" s="198"/>
      <c r="R773" s="198"/>
      <c r="S773" s="198">
        <f>SUM(S754:U756)</f>
        <v>401</v>
      </c>
      <c r="T773" s="198"/>
      <c r="U773" s="198"/>
      <c r="V773" s="198">
        <f>SUM(V754:X756)</f>
        <v>288</v>
      </c>
      <c r="W773" s="198"/>
      <c r="X773" s="198"/>
      <c r="Y773" s="198">
        <f>SUM(Y754:AA756)</f>
        <v>497</v>
      </c>
      <c r="Z773" s="198"/>
      <c r="AA773" s="198"/>
      <c r="AB773" s="198">
        <f>SUM(AB754:AD756)</f>
        <v>55</v>
      </c>
      <c r="AC773" s="198"/>
      <c r="AD773" s="198"/>
    </row>
    <row r="774" spans="1:30" ht="27" customHeight="1">
      <c r="A774" s="74"/>
      <c r="B774" s="225" t="s">
        <v>266</v>
      </c>
      <c r="C774" s="225"/>
      <c r="D774" s="225"/>
      <c r="E774" s="225"/>
      <c r="F774" s="35"/>
      <c r="G774" s="177">
        <f>SUM(G757:I759)</f>
        <v>7975</v>
      </c>
      <c r="H774" s="198"/>
      <c r="I774" s="198"/>
      <c r="J774" s="198">
        <f>SUM(J757:L759)</f>
        <v>6588</v>
      </c>
      <c r="K774" s="198"/>
      <c r="L774" s="198"/>
      <c r="M774" s="198">
        <f>SUM(M757:O759)</f>
        <v>575</v>
      </c>
      <c r="N774" s="198"/>
      <c r="O774" s="198"/>
      <c r="P774" s="198">
        <f>SUM(P757:R759)</f>
        <v>252</v>
      </c>
      <c r="Q774" s="198"/>
      <c r="R774" s="198"/>
      <c r="S774" s="198">
        <f>SUM(S757:U759)</f>
        <v>367</v>
      </c>
      <c r="T774" s="198"/>
      <c r="U774" s="198"/>
      <c r="V774" s="198">
        <f>SUM(V757:X759)</f>
        <v>193</v>
      </c>
      <c r="W774" s="198"/>
      <c r="X774" s="198"/>
      <c r="Y774" s="198">
        <f>SUM(Y757:AA759)</f>
        <v>5846</v>
      </c>
      <c r="Z774" s="198"/>
      <c r="AA774" s="198"/>
      <c r="AB774" s="198">
        <f>SUM(AB757:AD759)</f>
        <v>4802</v>
      </c>
      <c r="AC774" s="198"/>
      <c r="AD774" s="198"/>
    </row>
    <row r="775" spans="1:30" ht="27" customHeight="1">
      <c r="A775" s="75"/>
      <c r="B775" s="309" t="s">
        <v>259</v>
      </c>
      <c r="C775" s="309"/>
      <c r="D775" s="309"/>
      <c r="E775" s="309"/>
      <c r="F775" s="76"/>
      <c r="G775" s="164">
        <f>SUM(G760:I768)</f>
        <v>18324</v>
      </c>
      <c r="H775" s="180"/>
      <c r="I775" s="180"/>
      <c r="J775" s="180">
        <f>SUM(J760:L768)</f>
        <v>15924</v>
      </c>
      <c r="K775" s="180"/>
      <c r="L775" s="180"/>
      <c r="M775" s="180">
        <f>SUM(M760:O768)</f>
        <v>604</v>
      </c>
      <c r="N775" s="180"/>
      <c r="O775" s="180"/>
      <c r="P775" s="180">
        <f>SUM(P760:R768)</f>
        <v>485</v>
      </c>
      <c r="Q775" s="180"/>
      <c r="R775" s="180"/>
      <c r="S775" s="180">
        <f>SUM(S760:U768)</f>
        <v>822</v>
      </c>
      <c r="T775" s="180"/>
      <c r="U775" s="180"/>
      <c r="V775" s="180">
        <f>SUM(V760:X768)</f>
        <v>486</v>
      </c>
      <c r="W775" s="180"/>
      <c r="X775" s="180"/>
      <c r="Y775" s="180">
        <f>SUM(Y760:AA768)</f>
        <v>10223</v>
      </c>
      <c r="Z775" s="180"/>
      <c r="AA775" s="180"/>
      <c r="AB775" s="180">
        <f>SUM(AB760:AD768)</f>
        <v>8758</v>
      </c>
      <c r="AC775" s="180"/>
      <c r="AD775" s="180"/>
    </row>
    <row r="776" s="88" customFormat="1" ht="18.75" customHeight="1">
      <c r="A776" s="88" t="s">
        <v>81</v>
      </c>
    </row>
    <row r="777" s="88" customFormat="1" ht="18.75" customHeight="1">
      <c r="A777" s="88" t="s">
        <v>521</v>
      </c>
    </row>
    <row r="778" spans="1:30" ht="44.25" customHeight="1">
      <c r="A778" s="46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</row>
    <row r="779" spans="2:30" ht="27" customHeight="1">
      <c r="B779" s="25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22"/>
      <c r="V779" s="22"/>
      <c r="W779" s="22"/>
      <c r="X779" s="22"/>
      <c r="Y779" s="137" t="s">
        <v>142</v>
      </c>
      <c r="Z779" s="137"/>
      <c r="AA779" s="137"/>
      <c r="AB779" s="137"/>
      <c r="AC779" s="137"/>
      <c r="AD779" s="137"/>
    </row>
    <row r="780" spans="1:30" ht="27" customHeight="1">
      <c r="A780" s="182" t="s">
        <v>479</v>
      </c>
      <c r="B780" s="182"/>
      <c r="C780" s="182"/>
      <c r="D780" s="182"/>
      <c r="E780" s="182"/>
      <c r="F780" s="182"/>
      <c r="G780" s="182"/>
      <c r="H780" s="182"/>
      <c r="I780" s="182"/>
      <c r="J780" s="182"/>
      <c r="K780" s="182"/>
      <c r="L780" s="316"/>
      <c r="M780" s="238" t="s">
        <v>480</v>
      </c>
      <c r="N780" s="238"/>
      <c r="O780" s="238"/>
      <c r="P780" s="238"/>
      <c r="Q780" s="238"/>
      <c r="R780" s="238"/>
      <c r="S780" s="238"/>
      <c r="T780" s="238"/>
      <c r="U780" s="238"/>
      <c r="V780" s="238"/>
      <c r="W780" s="238"/>
      <c r="X780" s="238"/>
      <c r="Y780" s="238"/>
      <c r="Z780" s="238"/>
      <c r="AA780" s="238"/>
      <c r="AB780" s="238"/>
      <c r="AC780" s="238"/>
      <c r="AD780" s="238"/>
    </row>
    <row r="781" spans="1:30" ht="27" customHeight="1">
      <c r="A781" s="238" t="s">
        <v>545</v>
      </c>
      <c r="B781" s="238"/>
      <c r="C781" s="238"/>
      <c r="D781" s="315" t="s">
        <v>335</v>
      </c>
      <c r="E781" s="315"/>
      <c r="F781" s="315"/>
      <c r="G781" s="315" t="s">
        <v>336</v>
      </c>
      <c r="H781" s="315"/>
      <c r="I781" s="315"/>
      <c r="J781" s="315" t="s">
        <v>559</v>
      </c>
      <c r="K781" s="315"/>
      <c r="L781" s="315"/>
      <c r="M781" s="317" t="s">
        <v>586</v>
      </c>
      <c r="N781" s="317"/>
      <c r="O781" s="317"/>
      <c r="P781" s="317" t="s">
        <v>31</v>
      </c>
      <c r="Q781" s="317"/>
      <c r="R781" s="317"/>
      <c r="S781" s="238" t="s">
        <v>546</v>
      </c>
      <c r="T781" s="238"/>
      <c r="U781" s="238"/>
      <c r="V781" s="315" t="s">
        <v>335</v>
      </c>
      <c r="W781" s="315"/>
      <c r="X781" s="315"/>
      <c r="Y781" s="315" t="s">
        <v>336</v>
      </c>
      <c r="Z781" s="315"/>
      <c r="AA781" s="315"/>
      <c r="AB781" s="315" t="s">
        <v>559</v>
      </c>
      <c r="AC781" s="315"/>
      <c r="AD781" s="315"/>
    </row>
    <row r="782" spans="1:30" ht="27" customHeight="1">
      <c r="A782" s="219"/>
      <c r="B782" s="219"/>
      <c r="C782" s="219"/>
      <c r="D782" s="296"/>
      <c r="E782" s="296"/>
      <c r="F782" s="296"/>
      <c r="G782" s="296"/>
      <c r="H782" s="296"/>
      <c r="I782" s="296"/>
      <c r="J782" s="296"/>
      <c r="K782" s="296"/>
      <c r="L782" s="296"/>
      <c r="M782" s="318"/>
      <c r="N782" s="318"/>
      <c r="O782" s="318"/>
      <c r="P782" s="318"/>
      <c r="Q782" s="318"/>
      <c r="R782" s="318"/>
      <c r="S782" s="219"/>
      <c r="T782" s="219"/>
      <c r="U782" s="219"/>
      <c r="V782" s="296"/>
      <c r="W782" s="296"/>
      <c r="X782" s="296"/>
      <c r="Y782" s="296"/>
      <c r="Z782" s="296"/>
      <c r="AA782" s="296"/>
      <c r="AB782" s="296"/>
      <c r="AC782" s="296"/>
      <c r="AD782" s="296"/>
    </row>
    <row r="783" spans="1:30" s="4" customFormat="1" ht="27" customHeight="1">
      <c r="A783" s="178">
        <v>956</v>
      </c>
      <c r="B783" s="178"/>
      <c r="C783" s="178"/>
      <c r="D783" s="178">
        <v>661</v>
      </c>
      <c r="E783" s="178"/>
      <c r="F783" s="178"/>
      <c r="G783" s="178">
        <v>1181</v>
      </c>
      <c r="H783" s="178"/>
      <c r="I783" s="178"/>
      <c r="J783" s="178">
        <v>168</v>
      </c>
      <c r="K783" s="178"/>
      <c r="L783" s="178"/>
      <c r="M783" s="178">
        <v>10593</v>
      </c>
      <c r="N783" s="178"/>
      <c r="O783" s="178"/>
      <c r="P783" s="178">
        <v>9019</v>
      </c>
      <c r="Q783" s="178"/>
      <c r="R783" s="178"/>
      <c r="S783" s="178">
        <v>236</v>
      </c>
      <c r="T783" s="178"/>
      <c r="U783" s="178"/>
      <c r="V783" s="178">
        <f>SUM(V784:X800)</f>
        <v>116</v>
      </c>
      <c r="W783" s="178"/>
      <c r="X783" s="178"/>
      <c r="Y783" s="178">
        <f>SUM(Y784:AA800)</f>
        <v>417</v>
      </c>
      <c r="Z783" s="178"/>
      <c r="AA783" s="178"/>
      <c r="AB783" s="178">
        <f>SUM(AB784:AD800)</f>
        <v>802</v>
      </c>
      <c r="AC783" s="178"/>
      <c r="AD783" s="168"/>
    </row>
    <row r="784" spans="1:30" ht="27" customHeight="1">
      <c r="A784" s="198">
        <v>4</v>
      </c>
      <c r="B784" s="198"/>
      <c r="C784" s="198"/>
      <c r="D784" s="198">
        <v>35</v>
      </c>
      <c r="E784" s="198"/>
      <c r="F784" s="198"/>
      <c r="G784" s="198">
        <v>361</v>
      </c>
      <c r="H784" s="198"/>
      <c r="I784" s="198"/>
      <c r="J784" s="198">
        <v>40</v>
      </c>
      <c r="K784" s="198"/>
      <c r="L784" s="198"/>
      <c r="M784" s="198">
        <v>305</v>
      </c>
      <c r="N784" s="198"/>
      <c r="O784" s="198"/>
      <c r="P784" s="198">
        <v>12</v>
      </c>
      <c r="Q784" s="198"/>
      <c r="R784" s="198"/>
      <c r="S784" s="198">
        <v>4</v>
      </c>
      <c r="T784" s="198"/>
      <c r="U784" s="198"/>
      <c r="V784" s="198">
        <v>1</v>
      </c>
      <c r="W784" s="198"/>
      <c r="X784" s="198"/>
      <c r="Y784" s="198">
        <v>39</v>
      </c>
      <c r="Z784" s="198"/>
      <c r="AA784" s="198"/>
      <c r="AB784" s="198">
        <v>248</v>
      </c>
      <c r="AC784" s="198"/>
      <c r="AD784" s="179"/>
    </row>
    <row r="785" spans="1:30" ht="27" customHeight="1">
      <c r="A785" s="198">
        <v>1</v>
      </c>
      <c r="B785" s="198"/>
      <c r="C785" s="198"/>
      <c r="D785" s="152" t="s">
        <v>534</v>
      </c>
      <c r="E785" s="152"/>
      <c r="F785" s="152"/>
      <c r="G785" s="198">
        <v>1</v>
      </c>
      <c r="H785" s="198"/>
      <c r="I785" s="198"/>
      <c r="J785" s="152" t="s">
        <v>534</v>
      </c>
      <c r="K785" s="152"/>
      <c r="L785" s="152"/>
      <c r="M785" s="152" t="s">
        <v>534</v>
      </c>
      <c r="N785" s="152"/>
      <c r="O785" s="152"/>
      <c r="P785" s="152" t="s">
        <v>534</v>
      </c>
      <c r="Q785" s="152"/>
      <c r="R785" s="152"/>
      <c r="S785" s="152" t="s">
        <v>534</v>
      </c>
      <c r="T785" s="152"/>
      <c r="U785" s="152"/>
      <c r="V785" s="152" t="s">
        <v>534</v>
      </c>
      <c r="W785" s="152"/>
      <c r="X785" s="152"/>
      <c r="Y785" s="152" t="s">
        <v>534</v>
      </c>
      <c r="Z785" s="152"/>
      <c r="AA785" s="152"/>
      <c r="AB785" s="152" t="s">
        <v>534</v>
      </c>
      <c r="AC785" s="152"/>
      <c r="AD785" s="235"/>
    </row>
    <row r="786" spans="1:30" ht="27" customHeight="1">
      <c r="A786" s="152" t="s">
        <v>534</v>
      </c>
      <c r="B786" s="152"/>
      <c r="C786" s="152"/>
      <c r="D786" s="152" t="s">
        <v>534</v>
      </c>
      <c r="E786" s="152"/>
      <c r="F786" s="152"/>
      <c r="G786" s="152" t="s">
        <v>534</v>
      </c>
      <c r="H786" s="152"/>
      <c r="I786" s="152"/>
      <c r="J786" s="152" t="s">
        <v>534</v>
      </c>
      <c r="K786" s="152"/>
      <c r="L786" s="152"/>
      <c r="M786" s="152" t="s">
        <v>534</v>
      </c>
      <c r="N786" s="152"/>
      <c r="O786" s="152"/>
      <c r="P786" s="152" t="s">
        <v>534</v>
      </c>
      <c r="Q786" s="152"/>
      <c r="R786" s="152"/>
      <c r="S786" s="152" t="s">
        <v>534</v>
      </c>
      <c r="T786" s="152"/>
      <c r="U786" s="152"/>
      <c r="V786" s="152" t="s">
        <v>534</v>
      </c>
      <c r="W786" s="152"/>
      <c r="X786" s="152"/>
      <c r="Y786" s="152" t="s">
        <v>534</v>
      </c>
      <c r="Z786" s="152"/>
      <c r="AA786" s="152"/>
      <c r="AB786" s="152" t="s">
        <v>534</v>
      </c>
      <c r="AC786" s="152"/>
      <c r="AD786" s="235"/>
    </row>
    <row r="787" spans="1:30" ht="27" customHeight="1">
      <c r="A787" s="198">
        <v>4</v>
      </c>
      <c r="B787" s="198"/>
      <c r="C787" s="198"/>
      <c r="D787" s="152" t="s">
        <v>534</v>
      </c>
      <c r="E787" s="152"/>
      <c r="F787" s="152"/>
      <c r="G787" s="198">
        <v>1</v>
      </c>
      <c r="H787" s="198"/>
      <c r="I787" s="198"/>
      <c r="J787" s="152" t="s">
        <v>534</v>
      </c>
      <c r="K787" s="152"/>
      <c r="L787" s="152"/>
      <c r="M787" s="198">
        <v>2</v>
      </c>
      <c r="N787" s="198"/>
      <c r="O787" s="198"/>
      <c r="P787" s="152" t="s">
        <v>534</v>
      </c>
      <c r="Q787" s="152"/>
      <c r="R787" s="152"/>
      <c r="S787" s="198">
        <v>2</v>
      </c>
      <c r="T787" s="198"/>
      <c r="U787" s="198"/>
      <c r="V787" s="152" t="s">
        <v>534</v>
      </c>
      <c r="W787" s="152"/>
      <c r="X787" s="152"/>
      <c r="Y787" s="152" t="s">
        <v>534</v>
      </c>
      <c r="Z787" s="152"/>
      <c r="AA787" s="152"/>
      <c r="AB787" s="152" t="s">
        <v>534</v>
      </c>
      <c r="AC787" s="152"/>
      <c r="AD787" s="235"/>
    </row>
    <row r="788" spans="1:30" ht="27" customHeight="1">
      <c r="A788" s="198">
        <v>138</v>
      </c>
      <c r="B788" s="198"/>
      <c r="C788" s="198"/>
      <c r="D788" s="198">
        <v>165</v>
      </c>
      <c r="E788" s="198"/>
      <c r="F788" s="198"/>
      <c r="G788" s="198">
        <v>168</v>
      </c>
      <c r="H788" s="198"/>
      <c r="I788" s="198"/>
      <c r="J788" s="198">
        <v>33</v>
      </c>
      <c r="K788" s="198"/>
      <c r="L788" s="198"/>
      <c r="M788" s="198">
        <v>302</v>
      </c>
      <c r="N788" s="198"/>
      <c r="O788" s="198"/>
      <c r="P788" s="198">
        <v>196</v>
      </c>
      <c r="Q788" s="198"/>
      <c r="R788" s="198"/>
      <c r="S788" s="198">
        <v>39</v>
      </c>
      <c r="T788" s="198"/>
      <c r="U788" s="198"/>
      <c r="V788" s="198">
        <v>4</v>
      </c>
      <c r="W788" s="198"/>
      <c r="X788" s="198"/>
      <c r="Y788" s="198">
        <v>2</v>
      </c>
      <c r="Z788" s="198"/>
      <c r="AA788" s="198"/>
      <c r="AB788" s="198">
        <v>61</v>
      </c>
      <c r="AC788" s="198"/>
      <c r="AD788" s="179"/>
    </row>
    <row r="789" spans="1:30" ht="27" customHeight="1">
      <c r="A789" s="198">
        <v>325</v>
      </c>
      <c r="B789" s="198"/>
      <c r="C789" s="198"/>
      <c r="D789" s="198">
        <v>77</v>
      </c>
      <c r="E789" s="198"/>
      <c r="F789" s="198"/>
      <c r="G789" s="198">
        <v>112</v>
      </c>
      <c r="H789" s="198"/>
      <c r="I789" s="198"/>
      <c r="J789" s="198">
        <v>21</v>
      </c>
      <c r="K789" s="198"/>
      <c r="L789" s="198"/>
      <c r="M789" s="198">
        <v>1825</v>
      </c>
      <c r="N789" s="198"/>
      <c r="O789" s="198"/>
      <c r="P789" s="198">
        <v>1590</v>
      </c>
      <c r="Q789" s="198"/>
      <c r="R789" s="198"/>
      <c r="S789" s="198">
        <v>67</v>
      </c>
      <c r="T789" s="198"/>
      <c r="U789" s="198"/>
      <c r="V789" s="198">
        <v>6</v>
      </c>
      <c r="W789" s="198"/>
      <c r="X789" s="198"/>
      <c r="Y789" s="198">
        <v>84</v>
      </c>
      <c r="Z789" s="198"/>
      <c r="AA789" s="198"/>
      <c r="AB789" s="198">
        <v>78</v>
      </c>
      <c r="AC789" s="198"/>
      <c r="AD789" s="179"/>
    </row>
    <row r="790" spans="1:30" ht="27" customHeight="1">
      <c r="A790" s="198">
        <v>3</v>
      </c>
      <c r="B790" s="198"/>
      <c r="C790" s="198"/>
      <c r="D790" s="152" t="s">
        <v>534</v>
      </c>
      <c r="E790" s="152"/>
      <c r="F790" s="152"/>
      <c r="G790" s="152" t="s">
        <v>534</v>
      </c>
      <c r="H790" s="152"/>
      <c r="I790" s="152"/>
      <c r="J790" s="152" t="s">
        <v>534</v>
      </c>
      <c r="K790" s="152"/>
      <c r="L790" s="152"/>
      <c r="M790" s="198">
        <v>27</v>
      </c>
      <c r="N790" s="198"/>
      <c r="O790" s="198"/>
      <c r="P790" s="198">
        <v>27</v>
      </c>
      <c r="Q790" s="198"/>
      <c r="R790" s="198"/>
      <c r="S790" s="152" t="s">
        <v>534</v>
      </c>
      <c r="T790" s="152"/>
      <c r="U790" s="152"/>
      <c r="V790" s="152" t="s">
        <v>534</v>
      </c>
      <c r="W790" s="152"/>
      <c r="X790" s="152"/>
      <c r="Y790" s="152" t="s">
        <v>534</v>
      </c>
      <c r="Z790" s="152"/>
      <c r="AA790" s="152"/>
      <c r="AB790" s="152" t="s">
        <v>534</v>
      </c>
      <c r="AC790" s="152"/>
      <c r="AD790" s="235"/>
    </row>
    <row r="791" spans="1:30" ht="27" customHeight="1">
      <c r="A791" s="198"/>
      <c r="B791" s="198"/>
      <c r="C791" s="198"/>
      <c r="D791" s="152"/>
      <c r="E791" s="152"/>
      <c r="F791" s="152"/>
      <c r="G791" s="152"/>
      <c r="H791" s="152"/>
      <c r="I791" s="152"/>
      <c r="J791" s="152"/>
      <c r="K791" s="152"/>
      <c r="L791" s="152"/>
      <c r="M791" s="198"/>
      <c r="N791" s="198"/>
      <c r="O791" s="198"/>
      <c r="P791" s="198"/>
      <c r="Q791" s="198"/>
      <c r="R791" s="198"/>
      <c r="S791" s="152"/>
      <c r="T791" s="152"/>
      <c r="U791" s="152"/>
      <c r="V791" s="152"/>
      <c r="W791" s="152"/>
      <c r="X791" s="152"/>
      <c r="Y791" s="152"/>
      <c r="Z791" s="152"/>
      <c r="AA791" s="152"/>
      <c r="AB791" s="152"/>
      <c r="AC791" s="152"/>
      <c r="AD791" s="235"/>
    </row>
    <row r="792" spans="1:30" ht="27" customHeight="1">
      <c r="A792" s="198">
        <v>48</v>
      </c>
      <c r="B792" s="198"/>
      <c r="C792" s="198"/>
      <c r="D792" s="198">
        <v>12</v>
      </c>
      <c r="E792" s="198"/>
      <c r="F792" s="198"/>
      <c r="G792" s="198">
        <v>40</v>
      </c>
      <c r="H792" s="198"/>
      <c r="I792" s="198"/>
      <c r="J792" s="198">
        <v>1</v>
      </c>
      <c r="K792" s="198"/>
      <c r="L792" s="198"/>
      <c r="M792" s="198">
        <v>385</v>
      </c>
      <c r="N792" s="198"/>
      <c r="O792" s="198"/>
      <c r="P792" s="198">
        <v>367</v>
      </c>
      <c r="Q792" s="198"/>
      <c r="R792" s="198"/>
      <c r="S792" s="198">
        <v>6</v>
      </c>
      <c r="T792" s="198"/>
      <c r="U792" s="198"/>
      <c r="V792" s="198">
        <v>3</v>
      </c>
      <c r="W792" s="198"/>
      <c r="X792" s="198"/>
      <c r="Y792" s="198">
        <v>2</v>
      </c>
      <c r="Z792" s="198"/>
      <c r="AA792" s="198"/>
      <c r="AB792" s="198">
        <v>7</v>
      </c>
      <c r="AC792" s="198"/>
      <c r="AD792" s="179"/>
    </row>
    <row r="793" spans="1:30" ht="27" customHeight="1">
      <c r="A793" s="198">
        <v>213</v>
      </c>
      <c r="B793" s="198"/>
      <c r="C793" s="198"/>
      <c r="D793" s="198">
        <v>184</v>
      </c>
      <c r="E793" s="198"/>
      <c r="F793" s="198"/>
      <c r="G793" s="198">
        <v>196</v>
      </c>
      <c r="H793" s="198"/>
      <c r="I793" s="198"/>
      <c r="J793" s="198">
        <v>44</v>
      </c>
      <c r="K793" s="198"/>
      <c r="L793" s="198"/>
      <c r="M793" s="198">
        <v>3046</v>
      </c>
      <c r="N793" s="198"/>
      <c r="O793" s="198"/>
      <c r="P793" s="198">
        <v>2603</v>
      </c>
      <c r="Q793" s="198"/>
      <c r="R793" s="198"/>
      <c r="S793" s="198">
        <v>63</v>
      </c>
      <c r="T793" s="198"/>
      <c r="U793" s="198"/>
      <c r="V793" s="198">
        <v>52</v>
      </c>
      <c r="W793" s="198"/>
      <c r="X793" s="198"/>
      <c r="Y793" s="198">
        <v>78</v>
      </c>
      <c r="Z793" s="198"/>
      <c r="AA793" s="198"/>
      <c r="AB793" s="198">
        <v>250</v>
      </c>
      <c r="AC793" s="198"/>
      <c r="AD793" s="179"/>
    </row>
    <row r="794" spans="1:30" ht="27" customHeight="1">
      <c r="A794" s="198"/>
      <c r="B794" s="198"/>
      <c r="C794" s="198"/>
      <c r="D794" s="198"/>
      <c r="E794" s="198"/>
      <c r="F794" s="198"/>
      <c r="G794" s="198"/>
      <c r="H794" s="198"/>
      <c r="I794" s="198"/>
      <c r="J794" s="198"/>
      <c r="K794" s="198"/>
      <c r="L794" s="198"/>
      <c r="M794" s="198"/>
      <c r="N794" s="198"/>
      <c r="O794" s="198"/>
      <c r="P794" s="198"/>
      <c r="Q794" s="198"/>
      <c r="R794" s="198"/>
      <c r="S794" s="198"/>
      <c r="T794" s="198"/>
      <c r="U794" s="198"/>
      <c r="V794" s="198"/>
      <c r="W794" s="198"/>
      <c r="X794" s="198"/>
      <c r="Y794" s="198"/>
      <c r="Z794" s="198"/>
      <c r="AA794" s="198"/>
      <c r="AB794" s="198"/>
      <c r="AC794" s="198"/>
      <c r="AD794" s="179"/>
    </row>
    <row r="795" spans="1:30" ht="27" customHeight="1">
      <c r="A795" s="198">
        <v>13</v>
      </c>
      <c r="B795" s="198"/>
      <c r="C795" s="198"/>
      <c r="D795" s="152" t="s">
        <v>534</v>
      </c>
      <c r="E795" s="152"/>
      <c r="F795" s="152"/>
      <c r="G795" s="198">
        <v>20</v>
      </c>
      <c r="H795" s="198"/>
      <c r="I795" s="198"/>
      <c r="J795" s="152" t="s">
        <v>534</v>
      </c>
      <c r="K795" s="152"/>
      <c r="L795" s="152"/>
      <c r="M795" s="198">
        <v>404</v>
      </c>
      <c r="N795" s="198"/>
      <c r="O795" s="198"/>
      <c r="P795" s="198">
        <v>390</v>
      </c>
      <c r="Q795" s="198"/>
      <c r="R795" s="198"/>
      <c r="S795" s="198">
        <v>2</v>
      </c>
      <c r="T795" s="198"/>
      <c r="U795" s="198"/>
      <c r="V795" s="198">
        <v>3</v>
      </c>
      <c r="W795" s="198"/>
      <c r="X795" s="198"/>
      <c r="Y795" s="198">
        <v>6</v>
      </c>
      <c r="Z795" s="198"/>
      <c r="AA795" s="198"/>
      <c r="AB795" s="198">
        <v>3</v>
      </c>
      <c r="AC795" s="198"/>
      <c r="AD795" s="179"/>
    </row>
    <row r="796" spans="1:30" ht="27" customHeight="1">
      <c r="A796" s="198">
        <v>41</v>
      </c>
      <c r="B796" s="198"/>
      <c r="C796" s="198"/>
      <c r="D796" s="198">
        <v>22</v>
      </c>
      <c r="E796" s="198"/>
      <c r="F796" s="198"/>
      <c r="G796" s="198">
        <v>36</v>
      </c>
      <c r="H796" s="198"/>
      <c r="I796" s="198"/>
      <c r="J796" s="152" t="s">
        <v>534</v>
      </c>
      <c r="K796" s="152"/>
      <c r="L796" s="152"/>
      <c r="M796" s="198">
        <v>109</v>
      </c>
      <c r="N796" s="198"/>
      <c r="O796" s="198"/>
      <c r="P796" s="198">
        <v>77</v>
      </c>
      <c r="Q796" s="198"/>
      <c r="R796" s="198"/>
      <c r="S796" s="198">
        <v>9</v>
      </c>
      <c r="T796" s="198"/>
      <c r="U796" s="198"/>
      <c r="V796" s="198">
        <v>3</v>
      </c>
      <c r="W796" s="198"/>
      <c r="X796" s="198"/>
      <c r="Y796" s="198">
        <v>13</v>
      </c>
      <c r="Z796" s="198"/>
      <c r="AA796" s="198"/>
      <c r="AB796" s="198">
        <v>7</v>
      </c>
      <c r="AC796" s="198"/>
      <c r="AD796" s="179"/>
    </row>
    <row r="797" spans="1:30" ht="27" customHeight="1">
      <c r="A797" s="198">
        <v>163</v>
      </c>
      <c r="B797" s="198"/>
      <c r="C797" s="198"/>
      <c r="D797" s="198">
        <v>163</v>
      </c>
      <c r="E797" s="198"/>
      <c r="F797" s="198"/>
      <c r="G797" s="198">
        <v>238</v>
      </c>
      <c r="H797" s="198"/>
      <c r="I797" s="198"/>
      <c r="J797" s="198">
        <v>27</v>
      </c>
      <c r="K797" s="198"/>
      <c r="L797" s="198"/>
      <c r="M797" s="198">
        <v>3872</v>
      </c>
      <c r="N797" s="198"/>
      <c r="O797" s="198"/>
      <c r="P797" s="198">
        <v>3444</v>
      </c>
      <c r="Q797" s="198"/>
      <c r="R797" s="198"/>
      <c r="S797" s="198">
        <v>43</v>
      </c>
      <c r="T797" s="198"/>
      <c r="U797" s="198"/>
      <c r="V797" s="198">
        <v>43</v>
      </c>
      <c r="W797" s="198"/>
      <c r="X797" s="198"/>
      <c r="Y797" s="198">
        <v>193</v>
      </c>
      <c r="Z797" s="198"/>
      <c r="AA797" s="198"/>
      <c r="AB797" s="198">
        <v>147</v>
      </c>
      <c r="AC797" s="198"/>
      <c r="AD797" s="179"/>
    </row>
    <row r="798" spans="1:30" ht="27" customHeight="1">
      <c r="A798" s="152" t="s">
        <v>534</v>
      </c>
      <c r="B798" s="152"/>
      <c r="C798" s="152"/>
      <c r="D798" s="152" t="s">
        <v>534</v>
      </c>
      <c r="E798" s="152"/>
      <c r="F798" s="152"/>
      <c r="G798" s="152" t="s">
        <v>534</v>
      </c>
      <c r="H798" s="152"/>
      <c r="I798" s="152"/>
      <c r="J798" s="152" t="s">
        <v>534</v>
      </c>
      <c r="K798" s="152"/>
      <c r="L798" s="152"/>
      <c r="M798" s="198">
        <v>258</v>
      </c>
      <c r="N798" s="198"/>
      <c r="O798" s="198"/>
      <c r="P798" s="198">
        <v>258</v>
      </c>
      <c r="Q798" s="198"/>
      <c r="R798" s="198"/>
      <c r="S798" s="152" t="s">
        <v>534</v>
      </c>
      <c r="T798" s="152"/>
      <c r="U798" s="152"/>
      <c r="V798" s="152" t="s">
        <v>534</v>
      </c>
      <c r="W798" s="152"/>
      <c r="X798" s="152"/>
      <c r="Y798" s="152" t="s">
        <v>534</v>
      </c>
      <c r="Z798" s="152"/>
      <c r="AA798" s="152"/>
      <c r="AB798" s="152" t="s">
        <v>534</v>
      </c>
      <c r="AC798" s="152"/>
      <c r="AD798" s="235"/>
    </row>
    <row r="799" spans="1:30" ht="27" customHeight="1">
      <c r="A799" s="198">
        <v>3</v>
      </c>
      <c r="B799" s="198"/>
      <c r="C799" s="198"/>
      <c r="D799" s="198">
        <v>3</v>
      </c>
      <c r="E799" s="198"/>
      <c r="F799" s="198"/>
      <c r="G799" s="198">
        <v>8</v>
      </c>
      <c r="H799" s="198"/>
      <c r="I799" s="198"/>
      <c r="J799" s="198">
        <v>2</v>
      </c>
      <c r="K799" s="198"/>
      <c r="L799" s="198"/>
      <c r="M799" s="198">
        <v>58</v>
      </c>
      <c r="N799" s="198"/>
      <c r="O799" s="198"/>
      <c r="P799" s="198">
        <v>55</v>
      </c>
      <c r="Q799" s="198"/>
      <c r="R799" s="198"/>
      <c r="S799" s="198">
        <v>1</v>
      </c>
      <c r="T799" s="198"/>
      <c r="U799" s="198"/>
      <c r="V799" s="198">
        <v>1</v>
      </c>
      <c r="W799" s="198"/>
      <c r="X799" s="198"/>
      <c r="Y799" s="152" t="s">
        <v>318</v>
      </c>
      <c r="Z799" s="152"/>
      <c r="AA799" s="152"/>
      <c r="AB799" s="198">
        <v>1</v>
      </c>
      <c r="AC799" s="198"/>
      <c r="AD799" s="179"/>
    </row>
    <row r="800" spans="1:30" ht="27" customHeight="1">
      <c r="A800" s="198"/>
      <c r="B800" s="198"/>
      <c r="C800" s="198"/>
      <c r="D800" s="198"/>
      <c r="E800" s="198"/>
      <c r="F800" s="198"/>
      <c r="G800" s="198"/>
      <c r="H800" s="198"/>
      <c r="I800" s="198"/>
      <c r="J800" s="198"/>
      <c r="K800" s="198"/>
      <c r="L800" s="198"/>
      <c r="M800" s="198"/>
      <c r="N800" s="198"/>
      <c r="O800" s="198"/>
      <c r="P800" s="198"/>
      <c r="Q800" s="198"/>
      <c r="R800" s="198"/>
      <c r="S800" s="198"/>
      <c r="T800" s="198"/>
      <c r="U800" s="198"/>
      <c r="V800" s="198"/>
      <c r="W800" s="198"/>
      <c r="X800" s="198"/>
      <c r="Y800" s="152"/>
      <c r="Z800" s="152"/>
      <c r="AA800" s="152"/>
      <c r="AB800" s="198"/>
      <c r="AC800" s="198"/>
      <c r="AD800" s="179"/>
    </row>
    <row r="801" spans="1:30" ht="12" customHeight="1">
      <c r="A801" s="198"/>
      <c r="B801" s="198"/>
      <c r="C801" s="198"/>
      <c r="D801" s="198"/>
      <c r="E801" s="198"/>
      <c r="F801" s="198"/>
      <c r="G801" s="198"/>
      <c r="H801" s="198"/>
      <c r="I801" s="198"/>
      <c r="J801" s="198"/>
      <c r="K801" s="198"/>
      <c r="L801" s="198"/>
      <c r="M801" s="198"/>
      <c r="N801" s="198"/>
      <c r="O801" s="198"/>
      <c r="P801" s="198"/>
      <c r="Q801" s="198"/>
      <c r="R801" s="198"/>
      <c r="S801" s="198"/>
      <c r="T801" s="198"/>
      <c r="U801" s="198"/>
      <c r="V801" s="198"/>
      <c r="W801" s="198"/>
      <c r="X801" s="198"/>
      <c r="Y801" s="198"/>
      <c r="Z801" s="198"/>
      <c r="AA801" s="198"/>
      <c r="AB801" s="198"/>
      <c r="AC801" s="198"/>
      <c r="AD801" s="179"/>
    </row>
    <row r="802" spans="1:30" ht="27" customHeight="1">
      <c r="A802" s="198"/>
      <c r="B802" s="198"/>
      <c r="C802" s="198"/>
      <c r="D802" s="198"/>
      <c r="E802" s="198"/>
      <c r="F802" s="198"/>
      <c r="G802" s="198"/>
      <c r="H802" s="198"/>
      <c r="I802" s="198"/>
      <c r="J802" s="198"/>
      <c r="K802" s="198"/>
      <c r="L802" s="198"/>
      <c r="M802" s="198"/>
      <c r="N802" s="198"/>
      <c r="O802" s="198"/>
      <c r="P802" s="198"/>
      <c r="Q802" s="198"/>
      <c r="R802" s="198"/>
      <c r="S802" s="198"/>
      <c r="T802" s="198"/>
      <c r="U802" s="198"/>
      <c r="V802" s="198"/>
      <c r="W802" s="198"/>
      <c r="X802" s="198"/>
      <c r="Y802" s="198"/>
      <c r="Z802" s="198"/>
      <c r="AA802" s="198"/>
      <c r="AB802" s="198"/>
      <c r="AC802" s="198"/>
      <c r="AD802" s="179"/>
    </row>
    <row r="803" spans="1:30" ht="27" customHeight="1">
      <c r="A803" s="198">
        <f>SUM(A784:C786)</f>
        <v>5</v>
      </c>
      <c r="B803" s="198"/>
      <c r="C803" s="198"/>
      <c r="D803" s="198">
        <f>SUM(D784:F786)</f>
        <v>35</v>
      </c>
      <c r="E803" s="198"/>
      <c r="F803" s="198"/>
      <c r="G803" s="198">
        <f>SUM(G784:I786)</f>
        <v>362</v>
      </c>
      <c r="H803" s="198"/>
      <c r="I803" s="198"/>
      <c r="J803" s="198">
        <f>SUM(J784:L786)</f>
        <v>40</v>
      </c>
      <c r="K803" s="198"/>
      <c r="L803" s="198"/>
      <c r="M803" s="198">
        <f>SUM(M784:O786)</f>
        <v>305</v>
      </c>
      <c r="N803" s="198"/>
      <c r="O803" s="198"/>
      <c r="P803" s="198">
        <f>SUM(P784:R786)</f>
        <v>12</v>
      </c>
      <c r="Q803" s="198"/>
      <c r="R803" s="198"/>
      <c r="S803" s="198">
        <f>SUM(S784:U786)</f>
        <v>4</v>
      </c>
      <c r="T803" s="198"/>
      <c r="U803" s="198"/>
      <c r="V803" s="198">
        <f>SUM(V784:X786)</f>
        <v>1</v>
      </c>
      <c r="W803" s="198"/>
      <c r="X803" s="198"/>
      <c r="Y803" s="198">
        <f>SUM(Y784:AA786)</f>
        <v>39</v>
      </c>
      <c r="Z803" s="198"/>
      <c r="AA803" s="198"/>
      <c r="AB803" s="198">
        <f>SUM(AB784:AD786)</f>
        <v>248</v>
      </c>
      <c r="AC803" s="198"/>
      <c r="AD803" s="179"/>
    </row>
    <row r="804" spans="1:30" ht="27" customHeight="1">
      <c r="A804" s="198">
        <f>SUM(A787:C789)</f>
        <v>467</v>
      </c>
      <c r="B804" s="198"/>
      <c r="C804" s="198"/>
      <c r="D804" s="198">
        <f>SUM(D787:F789)</f>
        <v>242</v>
      </c>
      <c r="E804" s="198"/>
      <c r="F804" s="198"/>
      <c r="G804" s="198">
        <f>SUM(G787:I789)</f>
        <v>281</v>
      </c>
      <c r="H804" s="198"/>
      <c r="I804" s="198"/>
      <c r="J804" s="198">
        <f>SUM(J787:L789)</f>
        <v>54</v>
      </c>
      <c r="K804" s="198"/>
      <c r="L804" s="198"/>
      <c r="M804" s="198">
        <f>SUM(M787:O789)</f>
        <v>2129</v>
      </c>
      <c r="N804" s="198"/>
      <c r="O804" s="198"/>
      <c r="P804" s="198">
        <f>SUM(P787:R789)</f>
        <v>1786</v>
      </c>
      <c r="Q804" s="198"/>
      <c r="R804" s="198"/>
      <c r="S804" s="198">
        <f>SUM(S787:U789)</f>
        <v>108</v>
      </c>
      <c r="T804" s="198"/>
      <c r="U804" s="198"/>
      <c r="V804" s="198">
        <f>SUM(V787:X789)</f>
        <v>10</v>
      </c>
      <c r="W804" s="198"/>
      <c r="X804" s="198"/>
      <c r="Y804" s="198">
        <f>SUM(Y787:AA789)</f>
        <v>86</v>
      </c>
      <c r="Z804" s="198"/>
      <c r="AA804" s="198"/>
      <c r="AB804" s="198">
        <f>SUM(AB787:AD789)</f>
        <v>139</v>
      </c>
      <c r="AC804" s="198"/>
      <c r="AD804" s="179"/>
    </row>
    <row r="805" spans="1:30" ht="27" customHeight="1">
      <c r="A805" s="180">
        <f>SUM(A790:C798)</f>
        <v>481</v>
      </c>
      <c r="B805" s="180"/>
      <c r="C805" s="180"/>
      <c r="D805" s="180">
        <f>SUM(D790:F798)</f>
        <v>381</v>
      </c>
      <c r="E805" s="180"/>
      <c r="F805" s="180"/>
      <c r="G805" s="180">
        <f>SUM(G790:I798)</f>
        <v>530</v>
      </c>
      <c r="H805" s="180"/>
      <c r="I805" s="180"/>
      <c r="J805" s="180">
        <f>SUM(J790:L798)</f>
        <v>72</v>
      </c>
      <c r="K805" s="180"/>
      <c r="L805" s="180"/>
      <c r="M805" s="180">
        <f>SUM(M790:O798)</f>
        <v>8101</v>
      </c>
      <c r="N805" s="180"/>
      <c r="O805" s="180"/>
      <c r="P805" s="180">
        <f>SUM(P790:R798)</f>
        <v>7166</v>
      </c>
      <c r="Q805" s="180"/>
      <c r="R805" s="180"/>
      <c r="S805" s="180">
        <f>SUM(S790:U798)</f>
        <v>123</v>
      </c>
      <c r="T805" s="180"/>
      <c r="U805" s="180"/>
      <c r="V805" s="180">
        <f>SUM(V790:X798)</f>
        <v>104</v>
      </c>
      <c r="W805" s="180"/>
      <c r="X805" s="180"/>
      <c r="Y805" s="180">
        <f>SUM(Y790:AA798)</f>
        <v>292</v>
      </c>
      <c r="Z805" s="180"/>
      <c r="AA805" s="180"/>
      <c r="AB805" s="180">
        <f>SUM(AB790:AD798)</f>
        <v>414</v>
      </c>
      <c r="AC805" s="180"/>
      <c r="AD805" s="172"/>
    </row>
    <row r="806" spans="20:30" s="88" customFormat="1" ht="27" customHeight="1">
      <c r="T806" s="237" t="s">
        <v>293</v>
      </c>
      <c r="U806" s="237"/>
      <c r="V806" s="237"/>
      <c r="W806" s="237"/>
      <c r="X806" s="237"/>
      <c r="Y806" s="237"/>
      <c r="Z806" s="237"/>
      <c r="AA806" s="237"/>
      <c r="AB806" s="237"/>
      <c r="AC806" s="237"/>
      <c r="AD806" s="237"/>
    </row>
    <row r="807" spans="1:30" ht="28.5" customHeight="1">
      <c r="A807" s="111" t="s">
        <v>592</v>
      </c>
      <c r="B807" s="123"/>
      <c r="C807" s="123"/>
      <c r="D807" s="123"/>
      <c r="E807" s="123"/>
      <c r="F807" s="123"/>
      <c r="G807" s="123"/>
      <c r="H807" s="123"/>
      <c r="I807" s="123"/>
      <c r="J807" s="123"/>
      <c r="K807" s="123"/>
      <c r="L807" s="123"/>
      <c r="M807" s="123"/>
      <c r="N807" s="123"/>
      <c r="O807" s="123"/>
      <c r="P807" s="123"/>
      <c r="Q807" s="123"/>
      <c r="R807" s="123"/>
      <c r="S807" s="123"/>
      <c r="T807" s="1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</row>
    <row r="808" spans="2:30" ht="15.75" customHeight="1">
      <c r="B808" s="25" t="s">
        <v>56</v>
      </c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22"/>
      <c r="V808" s="22"/>
      <c r="W808" s="22"/>
      <c r="X808" s="22"/>
      <c r="Y808" s="137" t="s">
        <v>294</v>
      </c>
      <c r="Z808" s="137"/>
      <c r="AA808" s="137"/>
      <c r="AB808" s="137"/>
      <c r="AC808" s="137"/>
      <c r="AD808" s="137"/>
    </row>
    <row r="809" spans="1:30" ht="28.5" customHeight="1">
      <c r="A809" s="30"/>
      <c r="B809" s="31"/>
      <c r="C809" s="61"/>
      <c r="D809" s="61"/>
      <c r="E809" s="61"/>
      <c r="F809" s="34" t="s">
        <v>260</v>
      </c>
      <c r="G809" s="166" t="s">
        <v>203</v>
      </c>
      <c r="H809" s="166"/>
      <c r="I809" s="166"/>
      <c r="J809" s="166"/>
      <c r="K809" s="165" t="s">
        <v>557</v>
      </c>
      <c r="L809" s="166"/>
      <c r="M809" s="166"/>
      <c r="N809" s="167"/>
      <c r="O809" s="166" t="s">
        <v>467</v>
      </c>
      <c r="P809" s="166"/>
      <c r="Q809" s="166"/>
      <c r="R809" s="166"/>
      <c r="S809" s="165" t="s">
        <v>463</v>
      </c>
      <c r="T809" s="166"/>
      <c r="U809" s="166"/>
      <c r="V809" s="167"/>
      <c r="W809" s="165" t="s">
        <v>255</v>
      </c>
      <c r="X809" s="166"/>
      <c r="Y809" s="166"/>
      <c r="Z809" s="167"/>
      <c r="AA809" s="350" t="s">
        <v>62</v>
      </c>
      <c r="AB809" s="351"/>
      <c r="AC809" s="351"/>
      <c r="AD809" s="352"/>
    </row>
    <row r="810" spans="1:30" ht="28.5" customHeight="1">
      <c r="A810" s="29" t="s">
        <v>401</v>
      </c>
      <c r="B810" s="59"/>
      <c r="C810" s="24"/>
      <c r="D810" s="24"/>
      <c r="E810" s="24"/>
      <c r="F810" s="39"/>
      <c r="G810" s="262"/>
      <c r="H810" s="262"/>
      <c r="I810" s="262"/>
      <c r="J810" s="262"/>
      <c r="K810" s="261"/>
      <c r="L810" s="262"/>
      <c r="M810" s="262"/>
      <c r="N810" s="263"/>
      <c r="O810" s="262"/>
      <c r="P810" s="262"/>
      <c r="Q810" s="262"/>
      <c r="R810" s="262"/>
      <c r="S810" s="261"/>
      <c r="T810" s="262"/>
      <c r="U810" s="262"/>
      <c r="V810" s="263"/>
      <c r="W810" s="261"/>
      <c r="X810" s="262"/>
      <c r="Y810" s="262"/>
      <c r="Z810" s="263"/>
      <c r="AA810" s="353"/>
      <c r="AB810" s="354"/>
      <c r="AC810" s="354"/>
      <c r="AD810" s="355"/>
    </row>
    <row r="811" spans="1:30" s="4" customFormat="1" ht="28.5" customHeight="1">
      <c r="A811" s="204" t="s">
        <v>451</v>
      </c>
      <c r="B811" s="225"/>
      <c r="C811" s="225"/>
      <c r="D811" s="225"/>
      <c r="E811" s="225"/>
      <c r="F811" s="359"/>
      <c r="G811" s="535">
        <v>16140</v>
      </c>
      <c r="H811" s="528"/>
      <c r="I811" s="528"/>
      <c r="J811" s="528"/>
      <c r="K811" s="528">
        <v>18878</v>
      </c>
      <c r="L811" s="528"/>
      <c r="M811" s="528"/>
      <c r="N811" s="528"/>
      <c r="O811" s="528">
        <v>21451</v>
      </c>
      <c r="P811" s="528"/>
      <c r="Q811" s="528"/>
      <c r="R811" s="528"/>
      <c r="S811" s="528">
        <v>24556</v>
      </c>
      <c r="T811" s="528"/>
      <c r="U811" s="528"/>
      <c r="V811" s="528"/>
      <c r="W811" s="528">
        <v>27237</v>
      </c>
      <c r="X811" s="528"/>
      <c r="Y811" s="528"/>
      <c r="Z811" s="528"/>
      <c r="AA811" s="494">
        <f>W811-S811</f>
        <v>2681</v>
      </c>
      <c r="AB811" s="494"/>
      <c r="AC811" s="494"/>
      <c r="AD811" s="495"/>
    </row>
    <row r="812" spans="1:30" ht="28.5" customHeight="1">
      <c r="A812" s="204" t="s">
        <v>548</v>
      </c>
      <c r="B812" s="225"/>
      <c r="C812" s="225"/>
      <c r="D812" s="225"/>
      <c r="E812" s="225"/>
      <c r="F812" s="359"/>
      <c r="G812" s="177">
        <v>1278</v>
      </c>
      <c r="H812" s="198"/>
      <c r="I812" s="198"/>
      <c r="J812" s="8"/>
      <c r="K812" s="198">
        <v>1135</v>
      </c>
      <c r="L812" s="198"/>
      <c r="M812" s="198"/>
      <c r="N812" s="8"/>
      <c r="O812" s="198">
        <v>919</v>
      </c>
      <c r="P812" s="198"/>
      <c r="Q812" s="198"/>
      <c r="R812" s="8"/>
      <c r="S812" s="198">
        <v>937</v>
      </c>
      <c r="T812" s="198"/>
      <c r="U812" s="198"/>
      <c r="V812" s="8"/>
      <c r="W812" s="198">
        <v>802</v>
      </c>
      <c r="X812" s="198"/>
      <c r="Y812" s="198"/>
      <c r="Z812" s="8"/>
      <c r="AA812" s="195">
        <f>W812-S812</f>
        <v>-135</v>
      </c>
      <c r="AB812" s="195"/>
      <c r="AC812" s="195"/>
      <c r="AD812" s="66"/>
    </row>
    <row r="813" spans="1:30" ht="28.5" customHeight="1">
      <c r="A813" s="74"/>
      <c r="B813" s="215" t="s">
        <v>549</v>
      </c>
      <c r="C813" s="215"/>
      <c r="D813" s="215"/>
      <c r="E813" s="215"/>
      <c r="F813" s="82"/>
      <c r="G813" s="177">
        <v>1274</v>
      </c>
      <c r="H813" s="198"/>
      <c r="I813" s="198"/>
      <c r="J813" s="8"/>
      <c r="K813" s="198">
        <v>1134</v>
      </c>
      <c r="L813" s="198"/>
      <c r="M813" s="198"/>
      <c r="N813" s="8"/>
      <c r="O813" s="198">
        <v>918</v>
      </c>
      <c r="P813" s="198"/>
      <c r="Q813" s="198"/>
      <c r="R813" s="8"/>
      <c r="S813" s="198">
        <v>934</v>
      </c>
      <c r="T813" s="198"/>
      <c r="U813" s="198"/>
      <c r="V813" s="8"/>
      <c r="W813" s="198">
        <v>800</v>
      </c>
      <c r="X813" s="198"/>
      <c r="Y813" s="198"/>
      <c r="Z813" s="8"/>
      <c r="AA813" s="195">
        <f>W813-S813</f>
        <v>-134</v>
      </c>
      <c r="AB813" s="195"/>
      <c r="AC813" s="195"/>
      <c r="AD813" s="66"/>
    </row>
    <row r="814" spans="1:30" ht="28.5" customHeight="1">
      <c r="A814" s="74"/>
      <c r="B814" s="215" t="s">
        <v>550</v>
      </c>
      <c r="C814" s="215"/>
      <c r="D814" s="215"/>
      <c r="E814" s="215"/>
      <c r="F814" s="78"/>
      <c r="G814" s="177">
        <v>4</v>
      </c>
      <c r="H814" s="198"/>
      <c r="I814" s="198"/>
      <c r="J814" s="8"/>
      <c r="K814" s="152" t="s">
        <v>349</v>
      </c>
      <c r="L814" s="152"/>
      <c r="M814" s="152"/>
      <c r="N814" s="8"/>
      <c r="O814" s="198">
        <v>1</v>
      </c>
      <c r="P814" s="198"/>
      <c r="Q814" s="198"/>
      <c r="R814" s="8"/>
      <c r="S814" s="198">
        <v>3</v>
      </c>
      <c r="T814" s="198"/>
      <c r="U814" s="198"/>
      <c r="V814" s="8"/>
      <c r="W814" s="198">
        <v>2</v>
      </c>
      <c r="X814" s="198"/>
      <c r="Y814" s="198"/>
      <c r="Z814" s="8"/>
      <c r="AA814" s="195">
        <f>W814-S814</f>
        <v>-1</v>
      </c>
      <c r="AB814" s="195"/>
      <c r="AC814" s="195"/>
      <c r="AD814" s="66"/>
    </row>
    <row r="815" spans="1:30" ht="28.5" customHeight="1">
      <c r="A815" s="74"/>
      <c r="B815" s="215" t="s">
        <v>426</v>
      </c>
      <c r="C815" s="215"/>
      <c r="D815" s="215"/>
      <c r="E815" s="215"/>
      <c r="F815" s="78"/>
      <c r="G815" s="358" t="s">
        <v>520</v>
      </c>
      <c r="H815" s="152"/>
      <c r="I815" s="152"/>
      <c r="J815" s="8"/>
      <c r="K815" s="198">
        <v>1</v>
      </c>
      <c r="L815" s="198"/>
      <c r="M815" s="198"/>
      <c r="N815" s="8"/>
      <c r="O815" s="152" t="s">
        <v>349</v>
      </c>
      <c r="P815" s="152"/>
      <c r="Q815" s="152"/>
      <c r="R815" s="8"/>
      <c r="S815" s="152" t="s">
        <v>349</v>
      </c>
      <c r="T815" s="152"/>
      <c r="U815" s="152"/>
      <c r="V815" s="8"/>
      <c r="W815" s="152" t="s">
        <v>349</v>
      </c>
      <c r="X815" s="152"/>
      <c r="Y815" s="152"/>
      <c r="Z815" s="8"/>
      <c r="AA815" s="331" t="s">
        <v>349</v>
      </c>
      <c r="AB815" s="331"/>
      <c r="AC815" s="331"/>
      <c r="AD815" s="66"/>
    </row>
    <row r="816" spans="1:30" ht="28.5" customHeight="1">
      <c r="A816" s="320" t="s">
        <v>551</v>
      </c>
      <c r="B816" s="215"/>
      <c r="C816" s="215"/>
      <c r="D816" s="215"/>
      <c r="E816" s="215"/>
      <c r="F816" s="216"/>
      <c r="G816" s="177">
        <v>5367</v>
      </c>
      <c r="H816" s="198"/>
      <c r="I816" s="198"/>
      <c r="J816" s="8"/>
      <c r="K816" s="198">
        <v>6408</v>
      </c>
      <c r="L816" s="198"/>
      <c r="M816" s="198"/>
      <c r="N816" s="8"/>
      <c r="O816" s="198">
        <v>7054</v>
      </c>
      <c r="P816" s="198"/>
      <c r="Q816" s="198"/>
      <c r="R816" s="8"/>
      <c r="S816" s="198">
        <v>7280</v>
      </c>
      <c r="T816" s="198"/>
      <c r="U816" s="198"/>
      <c r="V816" s="8"/>
      <c r="W816" s="198">
        <v>7975</v>
      </c>
      <c r="X816" s="198"/>
      <c r="Y816" s="198"/>
      <c r="Z816" s="8"/>
      <c r="AA816" s="195">
        <f>W816-S816</f>
        <v>695</v>
      </c>
      <c r="AB816" s="195"/>
      <c r="AC816" s="195"/>
      <c r="AD816" s="66"/>
    </row>
    <row r="817" spans="1:30" ht="28.5" customHeight="1">
      <c r="A817" s="83"/>
      <c r="B817" s="215" t="s">
        <v>552</v>
      </c>
      <c r="C817" s="215"/>
      <c r="D817" s="215"/>
      <c r="E817" s="215"/>
      <c r="F817" s="78"/>
      <c r="G817" s="177">
        <v>15</v>
      </c>
      <c r="H817" s="198"/>
      <c r="I817" s="198"/>
      <c r="J817" s="8"/>
      <c r="K817" s="198">
        <v>19</v>
      </c>
      <c r="L817" s="198"/>
      <c r="M817" s="198"/>
      <c r="N817" s="8"/>
      <c r="O817" s="198">
        <v>22</v>
      </c>
      <c r="P817" s="198"/>
      <c r="Q817" s="198"/>
      <c r="R817" s="8"/>
      <c r="S817" s="198">
        <v>24</v>
      </c>
      <c r="T817" s="198"/>
      <c r="U817" s="198"/>
      <c r="V817" s="8"/>
      <c r="W817" s="198">
        <v>15</v>
      </c>
      <c r="X817" s="198"/>
      <c r="Y817" s="198"/>
      <c r="Z817" s="8"/>
      <c r="AA817" s="195">
        <f>W817-S817</f>
        <v>-9</v>
      </c>
      <c r="AB817" s="195"/>
      <c r="AC817" s="195"/>
      <c r="AD817" s="66"/>
    </row>
    <row r="818" spans="1:30" ht="28.5" customHeight="1">
      <c r="A818" s="83"/>
      <c r="B818" s="215" t="s">
        <v>585</v>
      </c>
      <c r="C818" s="215"/>
      <c r="D818" s="215"/>
      <c r="E818" s="215"/>
      <c r="F818" s="78"/>
      <c r="G818" s="177">
        <v>1083</v>
      </c>
      <c r="H818" s="198"/>
      <c r="I818" s="198"/>
      <c r="J818" s="8"/>
      <c r="K818" s="198">
        <v>1214</v>
      </c>
      <c r="L818" s="198"/>
      <c r="M818" s="198"/>
      <c r="N818" s="8"/>
      <c r="O818" s="198">
        <v>1434</v>
      </c>
      <c r="P818" s="198"/>
      <c r="Q818" s="198"/>
      <c r="R818" s="8"/>
      <c r="S818" s="198">
        <v>1715</v>
      </c>
      <c r="T818" s="198"/>
      <c r="U818" s="198"/>
      <c r="V818" s="8"/>
      <c r="W818" s="198">
        <v>1898</v>
      </c>
      <c r="X818" s="198"/>
      <c r="Y818" s="198"/>
      <c r="Z818" s="8"/>
      <c r="AA818" s="195">
        <f>W818-S818</f>
        <v>183</v>
      </c>
      <c r="AB818" s="195"/>
      <c r="AC818" s="195"/>
      <c r="AD818" s="66"/>
    </row>
    <row r="819" spans="1:30" ht="28.5" customHeight="1">
      <c r="A819" s="83"/>
      <c r="B819" s="215" t="s">
        <v>232</v>
      </c>
      <c r="C819" s="215"/>
      <c r="D819" s="215"/>
      <c r="E819" s="215"/>
      <c r="F819" s="78"/>
      <c r="G819" s="177">
        <v>4269</v>
      </c>
      <c r="H819" s="198"/>
      <c r="I819" s="198"/>
      <c r="J819" s="8"/>
      <c r="K819" s="198">
        <v>5175</v>
      </c>
      <c r="L819" s="198"/>
      <c r="M819" s="198"/>
      <c r="N819" s="8"/>
      <c r="O819" s="198">
        <v>5598</v>
      </c>
      <c r="P819" s="198"/>
      <c r="Q819" s="198"/>
      <c r="R819" s="8"/>
      <c r="S819" s="198">
        <v>5541</v>
      </c>
      <c r="T819" s="198"/>
      <c r="U819" s="198"/>
      <c r="V819" s="8"/>
      <c r="W819" s="198">
        <v>6062</v>
      </c>
      <c r="X819" s="198"/>
      <c r="Y819" s="198"/>
      <c r="Z819" s="8"/>
      <c r="AA819" s="195">
        <f>W819-S819</f>
        <v>521</v>
      </c>
      <c r="AB819" s="195"/>
      <c r="AC819" s="195"/>
      <c r="AD819" s="66"/>
    </row>
    <row r="820" spans="1:30" ht="28.5" customHeight="1">
      <c r="A820" s="320" t="s">
        <v>485</v>
      </c>
      <c r="B820" s="215"/>
      <c r="C820" s="215"/>
      <c r="D820" s="215"/>
      <c r="E820" s="215"/>
      <c r="F820" s="216"/>
      <c r="G820" s="177">
        <v>9489</v>
      </c>
      <c r="H820" s="198"/>
      <c r="I820" s="198"/>
      <c r="J820" s="8"/>
      <c r="K820" s="198">
        <v>11309</v>
      </c>
      <c r="L820" s="198"/>
      <c r="M820" s="198"/>
      <c r="N820" s="8"/>
      <c r="O820" s="198">
        <v>13353</v>
      </c>
      <c r="P820" s="198"/>
      <c r="Q820" s="198"/>
      <c r="R820" s="8"/>
      <c r="S820" s="198">
        <v>16167</v>
      </c>
      <c r="T820" s="198"/>
      <c r="U820" s="198"/>
      <c r="V820" s="8"/>
      <c r="W820" s="198">
        <v>18324</v>
      </c>
      <c r="X820" s="198"/>
      <c r="Y820" s="198"/>
      <c r="Z820" s="8"/>
      <c r="AA820" s="195">
        <f>W820-S820</f>
        <v>2157</v>
      </c>
      <c r="AB820" s="195"/>
      <c r="AC820" s="195"/>
      <c r="AD820" s="66"/>
    </row>
    <row r="821" spans="1:30" ht="31.5" customHeight="1">
      <c r="A821" s="63"/>
      <c r="B821" s="329" t="s">
        <v>382</v>
      </c>
      <c r="C821" s="329"/>
      <c r="D821" s="329"/>
      <c r="E821" s="329"/>
      <c r="F821" s="330"/>
      <c r="G821" s="177">
        <v>184</v>
      </c>
      <c r="H821" s="198"/>
      <c r="I821" s="198"/>
      <c r="J821" s="8"/>
      <c r="K821" s="198">
        <v>206</v>
      </c>
      <c r="L821" s="198"/>
      <c r="M821" s="198"/>
      <c r="N821" s="8"/>
      <c r="O821" s="198">
        <v>214</v>
      </c>
      <c r="P821" s="198"/>
      <c r="Q821" s="198"/>
      <c r="R821" s="8"/>
      <c r="S821" s="198">
        <v>238</v>
      </c>
      <c r="T821" s="198"/>
      <c r="U821" s="198"/>
      <c r="V821" s="8"/>
      <c r="W821" s="198">
        <v>296</v>
      </c>
      <c r="X821" s="198"/>
      <c r="Y821" s="198"/>
      <c r="Z821" s="8"/>
      <c r="AA821" s="195">
        <f aca="true" t="shared" si="18" ref="AA821:AA827">W821-S821</f>
        <v>58</v>
      </c>
      <c r="AB821" s="195"/>
      <c r="AC821" s="195"/>
      <c r="AD821" s="66"/>
    </row>
    <row r="822" spans="1:30" ht="28.5" customHeight="1">
      <c r="A822" s="63"/>
      <c r="B822" s="331" t="s">
        <v>383</v>
      </c>
      <c r="C822" s="331"/>
      <c r="D822" s="331"/>
      <c r="E822" s="331"/>
      <c r="F822" s="332"/>
      <c r="G822" s="177">
        <v>1230</v>
      </c>
      <c r="H822" s="198"/>
      <c r="I822" s="198"/>
      <c r="J822" s="8"/>
      <c r="K822" s="198">
        <v>1245</v>
      </c>
      <c r="L822" s="198"/>
      <c r="M822" s="198"/>
      <c r="N822" s="8"/>
      <c r="O822" s="198">
        <v>1397</v>
      </c>
      <c r="P822" s="198"/>
      <c r="Q822" s="198"/>
      <c r="R822" s="8"/>
      <c r="S822" s="198">
        <v>1864</v>
      </c>
      <c r="T822" s="198"/>
      <c r="U822" s="198"/>
      <c r="V822" s="8"/>
      <c r="W822" s="198">
        <v>1960</v>
      </c>
      <c r="X822" s="198"/>
      <c r="Y822" s="198"/>
      <c r="Z822" s="8"/>
      <c r="AA822" s="195">
        <f t="shared" si="18"/>
        <v>96</v>
      </c>
      <c r="AB822" s="195"/>
      <c r="AC822" s="195"/>
      <c r="AD822" s="66"/>
    </row>
    <row r="823" spans="1:30" ht="28.5" customHeight="1">
      <c r="A823" s="83"/>
      <c r="B823" s="329" t="s">
        <v>133</v>
      </c>
      <c r="C823" s="329"/>
      <c r="D823" s="329"/>
      <c r="E823" s="329"/>
      <c r="F823" s="330"/>
      <c r="G823" s="177">
        <v>3254</v>
      </c>
      <c r="H823" s="198"/>
      <c r="I823" s="198"/>
      <c r="J823" s="8"/>
      <c r="K823" s="198">
        <v>3781</v>
      </c>
      <c r="L823" s="198"/>
      <c r="M823" s="198"/>
      <c r="N823" s="8"/>
      <c r="O823" s="198">
        <v>4379</v>
      </c>
      <c r="P823" s="198"/>
      <c r="Q823" s="198"/>
      <c r="R823" s="8"/>
      <c r="S823" s="198">
        <v>5204</v>
      </c>
      <c r="T823" s="198"/>
      <c r="U823" s="198"/>
      <c r="V823" s="8"/>
      <c r="W823" s="198">
        <v>5959</v>
      </c>
      <c r="X823" s="198"/>
      <c r="Y823" s="198"/>
      <c r="Z823" s="8"/>
      <c r="AA823" s="195">
        <f t="shared" si="18"/>
        <v>755</v>
      </c>
      <c r="AB823" s="195"/>
      <c r="AC823" s="195"/>
      <c r="AD823" s="66"/>
    </row>
    <row r="824" spans="1:30" ht="28.5" customHeight="1">
      <c r="A824" s="83"/>
      <c r="B824" s="331" t="s">
        <v>258</v>
      </c>
      <c r="C824" s="331"/>
      <c r="D824" s="331"/>
      <c r="E824" s="331"/>
      <c r="F824" s="332"/>
      <c r="G824" s="177">
        <v>453</v>
      </c>
      <c r="H824" s="198"/>
      <c r="I824" s="198"/>
      <c r="J824" s="8"/>
      <c r="K824" s="198">
        <v>577</v>
      </c>
      <c r="L824" s="198"/>
      <c r="M824" s="198"/>
      <c r="N824" s="8"/>
      <c r="O824" s="198">
        <v>701</v>
      </c>
      <c r="P824" s="198"/>
      <c r="Q824" s="198"/>
      <c r="R824" s="8"/>
      <c r="S824" s="198">
        <v>793</v>
      </c>
      <c r="T824" s="198"/>
      <c r="U824" s="198"/>
      <c r="V824" s="8"/>
      <c r="W824" s="198">
        <v>812</v>
      </c>
      <c r="X824" s="198"/>
      <c r="Y824" s="198"/>
      <c r="Z824" s="8"/>
      <c r="AA824" s="195">
        <f t="shared" si="18"/>
        <v>19</v>
      </c>
      <c r="AB824" s="195"/>
      <c r="AC824" s="195"/>
      <c r="AD824" s="66"/>
    </row>
    <row r="825" spans="1:30" ht="28.5" customHeight="1">
      <c r="A825" s="83"/>
      <c r="B825" s="215" t="s">
        <v>74</v>
      </c>
      <c r="C825" s="215"/>
      <c r="D825" s="215"/>
      <c r="E825" s="215"/>
      <c r="F825" s="78"/>
      <c r="G825" s="177">
        <v>132</v>
      </c>
      <c r="H825" s="198"/>
      <c r="I825" s="198"/>
      <c r="J825" s="8"/>
      <c r="K825" s="198">
        <v>161</v>
      </c>
      <c r="L825" s="198"/>
      <c r="M825" s="198"/>
      <c r="N825" s="8"/>
      <c r="O825" s="198">
        <v>278</v>
      </c>
      <c r="P825" s="198"/>
      <c r="Q825" s="198"/>
      <c r="R825" s="8"/>
      <c r="S825" s="198">
        <v>313</v>
      </c>
      <c r="T825" s="198"/>
      <c r="U825" s="198"/>
      <c r="V825" s="8"/>
      <c r="W825" s="198">
        <v>364</v>
      </c>
      <c r="X825" s="198"/>
      <c r="Y825" s="198"/>
      <c r="Z825" s="8"/>
      <c r="AA825" s="195">
        <f t="shared" si="18"/>
        <v>51</v>
      </c>
      <c r="AB825" s="195"/>
      <c r="AC825" s="195"/>
      <c r="AD825" s="66"/>
    </row>
    <row r="826" spans="1:30" ht="28.5" customHeight="1">
      <c r="A826" s="83"/>
      <c r="B826" s="215" t="s">
        <v>486</v>
      </c>
      <c r="C826" s="215"/>
      <c r="D826" s="215"/>
      <c r="E826" s="215"/>
      <c r="F826" s="78"/>
      <c r="G826" s="177">
        <v>3352</v>
      </c>
      <c r="H826" s="198"/>
      <c r="I826" s="198"/>
      <c r="J826" s="8"/>
      <c r="K826" s="198">
        <v>4287</v>
      </c>
      <c r="L826" s="198"/>
      <c r="M826" s="198"/>
      <c r="N826" s="8"/>
      <c r="O826" s="198">
        <v>5371</v>
      </c>
      <c r="P826" s="198"/>
      <c r="Q826" s="198"/>
      <c r="R826" s="8"/>
      <c r="S826" s="198">
        <v>6552</v>
      </c>
      <c r="T826" s="198"/>
      <c r="U826" s="198"/>
      <c r="V826" s="8"/>
      <c r="W826" s="198">
        <v>7667</v>
      </c>
      <c r="X826" s="198"/>
      <c r="Y826" s="198"/>
      <c r="Z826" s="8"/>
      <c r="AA826" s="195">
        <f t="shared" si="18"/>
        <v>1115</v>
      </c>
      <c r="AB826" s="195"/>
      <c r="AC826" s="195"/>
      <c r="AD826" s="66"/>
    </row>
    <row r="827" spans="1:30" ht="28.5" customHeight="1">
      <c r="A827" s="83"/>
      <c r="B827" s="327" t="s">
        <v>5</v>
      </c>
      <c r="C827" s="327"/>
      <c r="D827" s="327"/>
      <c r="E827" s="327"/>
      <c r="F827" s="328"/>
      <c r="G827" s="177">
        <v>878</v>
      </c>
      <c r="H827" s="198"/>
      <c r="I827" s="198"/>
      <c r="J827" s="8"/>
      <c r="K827" s="198">
        <v>1052</v>
      </c>
      <c r="L827" s="198"/>
      <c r="M827" s="198"/>
      <c r="N827" s="8"/>
      <c r="O827" s="198">
        <v>1013</v>
      </c>
      <c r="P827" s="198"/>
      <c r="Q827" s="198"/>
      <c r="R827" s="8"/>
      <c r="S827" s="198">
        <v>1203</v>
      </c>
      <c r="T827" s="198"/>
      <c r="U827" s="198"/>
      <c r="V827" s="8"/>
      <c r="W827" s="198">
        <v>1266</v>
      </c>
      <c r="X827" s="198"/>
      <c r="Y827" s="198"/>
      <c r="Z827" s="8"/>
      <c r="AA827" s="195">
        <f t="shared" si="18"/>
        <v>63</v>
      </c>
      <c r="AB827" s="195"/>
      <c r="AC827" s="195"/>
      <c r="AD827" s="66"/>
    </row>
    <row r="828" spans="1:30" ht="28.5" customHeight="1">
      <c r="A828" s="322" t="s">
        <v>487</v>
      </c>
      <c r="B828" s="323"/>
      <c r="C828" s="323"/>
      <c r="D828" s="323"/>
      <c r="E828" s="323"/>
      <c r="F828" s="324"/>
      <c r="G828" s="177">
        <v>6</v>
      </c>
      <c r="H828" s="198"/>
      <c r="I828" s="198"/>
      <c r="J828" s="8"/>
      <c r="K828" s="198">
        <v>26</v>
      </c>
      <c r="L828" s="198"/>
      <c r="M828" s="198"/>
      <c r="N828" s="8"/>
      <c r="O828" s="198">
        <v>125</v>
      </c>
      <c r="P828" s="198"/>
      <c r="Q828" s="198"/>
      <c r="R828" s="8"/>
      <c r="S828" s="198">
        <v>172</v>
      </c>
      <c r="T828" s="198"/>
      <c r="U828" s="198"/>
      <c r="V828" s="8"/>
      <c r="W828" s="198">
        <v>136</v>
      </c>
      <c r="X828" s="198"/>
      <c r="Y828" s="198"/>
      <c r="Z828" s="8"/>
      <c r="AA828" s="195">
        <f>W828-S828</f>
        <v>-36</v>
      </c>
      <c r="AB828" s="195"/>
      <c r="AC828" s="195"/>
      <c r="AD828" s="66"/>
    </row>
    <row r="829" spans="1:30" ht="17.25" customHeight="1">
      <c r="A829" s="64"/>
      <c r="B829" s="31"/>
      <c r="C829" s="30"/>
      <c r="D829" s="61"/>
      <c r="E829" s="61"/>
      <c r="F829" s="36"/>
      <c r="G829" s="191"/>
      <c r="H829" s="192"/>
      <c r="I829" s="192"/>
      <c r="J829" s="1"/>
      <c r="K829" s="192"/>
      <c r="L829" s="192"/>
      <c r="M829" s="192"/>
      <c r="N829" s="1"/>
      <c r="O829" s="192"/>
      <c r="P829" s="192"/>
      <c r="Q829" s="192"/>
      <c r="R829" s="22"/>
      <c r="S829" s="192"/>
      <c r="T829" s="192"/>
      <c r="U829" s="192"/>
      <c r="V829" s="22"/>
      <c r="W829" s="192"/>
      <c r="X829" s="192"/>
      <c r="Y829" s="192"/>
      <c r="Z829" s="22"/>
      <c r="AA829" s="357"/>
      <c r="AB829" s="357"/>
      <c r="AC829" s="357"/>
      <c r="AD829" s="66"/>
    </row>
    <row r="830" spans="1:30" ht="28.5" customHeight="1">
      <c r="A830" s="325" t="s">
        <v>350</v>
      </c>
      <c r="B830" s="326"/>
      <c r="C830" s="191" t="s">
        <v>488</v>
      </c>
      <c r="D830" s="192"/>
      <c r="E830" s="192"/>
      <c r="F830" s="193"/>
      <c r="G830" s="356">
        <v>7.92</v>
      </c>
      <c r="H830" s="321"/>
      <c r="I830" s="321"/>
      <c r="J830" s="67"/>
      <c r="K830" s="321">
        <v>6.02</v>
      </c>
      <c r="L830" s="321"/>
      <c r="M830" s="321"/>
      <c r="N830" s="67"/>
      <c r="O830" s="321">
        <v>4.28</v>
      </c>
      <c r="P830" s="321"/>
      <c r="Q830" s="321"/>
      <c r="R830" s="67"/>
      <c r="S830" s="321">
        <v>3.82</v>
      </c>
      <c r="T830" s="321"/>
      <c r="U830" s="321"/>
      <c r="V830" s="67"/>
      <c r="W830" s="321">
        <v>2.94</v>
      </c>
      <c r="X830" s="321"/>
      <c r="Y830" s="321"/>
      <c r="Z830" s="67"/>
      <c r="AA830" s="321">
        <f>W830-S830</f>
        <v>-0.8799999999999999</v>
      </c>
      <c r="AB830" s="321"/>
      <c r="AC830" s="321"/>
      <c r="AD830" s="66"/>
    </row>
    <row r="831" spans="1:30" ht="28.5" customHeight="1">
      <c r="A831" s="325"/>
      <c r="B831" s="326"/>
      <c r="C831" s="191" t="s">
        <v>489</v>
      </c>
      <c r="D831" s="192"/>
      <c r="E831" s="192"/>
      <c r="F831" s="193"/>
      <c r="G831" s="356">
        <v>33.27</v>
      </c>
      <c r="H831" s="321"/>
      <c r="I831" s="321"/>
      <c r="J831" s="67"/>
      <c r="K831" s="321">
        <v>33.94</v>
      </c>
      <c r="L831" s="321"/>
      <c r="M831" s="321"/>
      <c r="N831" s="67"/>
      <c r="O831" s="321">
        <v>32.89</v>
      </c>
      <c r="P831" s="321"/>
      <c r="Q831" s="321"/>
      <c r="R831" s="67"/>
      <c r="S831" s="321">
        <v>29.65</v>
      </c>
      <c r="T831" s="321"/>
      <c r="U831" s="321"/>
      <c r="V831" s="67"/>
      <c r="W831" s="321">
        <v>29.28</v>
      </c>
      <c r="X831" s="321"/>
      <c r="Y831" s="321"/>
      <c r="Z831" s="67"/>
      <c r="AA831" s="321">
        <f>W831-S831</f>
        <v>-0.36999999999999744</v>
      </c>
      <c r="AB831" s="321"/>
      <c r="AC831" s="321"/>
      <c r="AD831" s="66"/>
    </row>
    <row r="832" spans="1:30" ht="28.5" customHeight="1">
      <c r="A832" s="325"/>
      <c r="B832" s="326"/>
      <c r="C832" s="191" t="s">
        <v>490</v>
      </c>
      <c r="D832" s="192"/>
      <c r="E832" s="192"/>
      <c r="F832" s="193"/>
      <c r="G832" s="356">
        <v>58.81</v>
      </c>
      <c r="H832" s="321"/>
      <c r="I832" s="321"/>
      <c r="J832" s="67"/>
      <c r="K832" s="321">
        <v>59.9</v>
      </c>
      <c r="L832" s="321"/>
      <c r="M832" s="321"/>
      <c r="N832" s="67"/>
      <c r="O832" s="321">
        <v>62.25</v>
      </c>
      <c r="P832" s="321"/>
      <c r="Q832" s="321"/>
      <c r="R832" s="67"/>
      <c r="S832" s="321">
        <v>65.84</v>
      </c>
      <c r="T832" s="321"/>
      <c r="U832" s="321"/>
      <c r="V832" s="67"/>
      <c r="W832" s="321">
        <v>67.28</v>
      </c>
      <c r="X832" s="321"/>
      <c r="Y832" s="321"/>
      <c r="Z832" s="67"/>
      <c r="AA832" s="321">
        <f>W832-S832</f>
        <v>1.4399999999999977</v>
      </c>
      <c r="AB832" s="321"/>
      <c r="AC832" s="321"/>
      <c r="AD832" s="55"/>
    </row>
    <row r="833" spans="1:30" ht="17.25" customHeight="1">
      <c r="A833" s="68"/>
      <c r="B833" s="59"/>
      <c r="C833" s="29"/>
      <c r="D833" s="24"/>
      <c r="E833" s="24"/>
      <c r="F833" s="39"/>
      <c r="G833" s="29"/>
      <c r="H833" s="24"/>
      <c r="I833" s="24"/>
      <c r="J833" s="24"/>
      <c r="K833" s="24"/>
      <c r="L833" s="24"/>
      <c r="M833" s="24"/>
      <c r="N833" s="24"/>
      <c r="O833" s="24"/>
      <c r="P833" s="24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56"/>
    </row>
    <row r="834" spans="1:30" s="88" customFormat="1" ht="14.25" customHeight="1">
      <c r="A834" s="88" t="s">
        <v>137</v>
      </c>
      <c r="B834" s="93"/>
      <c r="C834" s="90"/>
      <c r="D834" s="90"/>
      <c r="E834" s="90"/>
      <c r="F834" s="90"/>
      <c r="G834" s="90"/>
      <c r="H834" s="90"/>
      <c r="I834" s="90"/>
      <c r="J834" s="90"/>
      <c r="K834" s="90"/>
      <c r="L834" s="90"/>
      <c r="M834" s="90"/>
      <c r="N834" s="90"/>
      <c r="O834" s="90"/>
      <c r="P834" s="90"/>
      <c r="Q834" s="90"/>
      <c r="R834" s="90"/>
      <c r="S834" s="90"/>
      <c r="T834" s="90"/>
      <c r="U834" s="237" t="s">
        <v>293</v>
      </c>
      <c r="V834" s="237"/>
      <c r="W834" s="237"/>
      <c r="X834" s="237"/>
      <c r="Y834" s="237"/>
      <c r="Z834" s="237"/>
      <c r="AA834" s="237"/>
      <c r="AB834" s="237"/>
      <c r="AC834" s="237"/>
      <c r="AD834" s="237"/>
    </row>
    <row r="835" spans="2:30" s="88" customFormat="1" ht="14.25" customHeight="1">
      <c r="B835" s="93"/>
      <c r="C835" s="90"/>
      <c r="D835" s="90"/>
      <c r="E835" s="90"/>
      <c r="F835" s="90"/>
      <c r="G835" s="90"/>
      <c r="H835" s="90"/>
      <c r="I835" s="90"/>
      <c r="J835" s="90"/>
      <c r="K835" s="90"/>
      <c r="L835" s="90"/>
      <c r="M835" s="90"/>
      <c r="N835" s="90"/>
      <c r="O835" s="90"/>
      <c r="P835" s="90"/>
      <c r="Q835" s="90"/>
      <c r="R835" s="90"/>
      <c r="S835" s="90"/>
      <c r="T835" s="90"/>
      <c r="U835" s="87"/>
      <c r="V835" s="87"/>
      <c r="W835" s="87"/>
      <c r="X835" s="87"/>
      <c r="Y835" s="87"/>
      <c r="Z835" s="87"/>
      <c r="AA835" s="87"/>
      <c r="AB835" s="87"/>
      <c r="AC835" s="87"/>
      <c r="AD835" s="87"/>
    </row>
    <row r="836" spans="2:30" s="88" customFormat="1" ht="14.25" customHeight="1">
      <c r="B836" s="93"/>
      <c r="C836" s="90"/>
      <c r="D836" s="90"/>
      <c r="E836" s="90"/>
      <c r="F836" s="90"/>
      <c r="G836" s="90"/>
      <c r="H836" s="90"/>
      <c r="I836" s="90"/>
      <c r="J836" s="90"/>
      <c r="K836" s="90"/>
      <c r="L836" s="90"/>
      <c r="M836" s="90"/>
      <c r="N836" s="90"/>
      <c r="O836" s="90"/>
      <c r="P836" s="90"/>
      <c r="Q836" s="90"/>
      <c r="R836" s="90"/>
      <c r="S836" s="90"/>
      <c r="T836" s="90"/>
      <c r="U836" s="87"/>
      <c r="V836" s="87"/>
      <c r="W836" s="87"/>
      <c r="X836" s="87"/>
      <c r="Y836" s="87"/>
      <c r="Z836" s="87"/>
      <c r="AA836" s="87"/>
      <c r="AB836" s="87"/>
      <c r="AC836" s="87"/>
      <c r="AD836" s="87"/>
    </row>
    <row r="837" spans="2:30" s="88" customFormat="1" ht="14.25" customHeight="1">
      <c r="B837" s="93"/>
      <c r="C837" s="90"/>
      <c r="D837" s="90"/>
      <c r="E837" s="90"/>
      <c r="F837" s="90"/>
      <c r="G837" s="90"/>
      <c r="H837" s="90"/>
      <c r="I837" s="90"/>
      <c r="J837" s="90"/>
      <c r="K837" s="90"/>
      <c r="L837" s="90"/>
      <c r="M837" s="90"/>
      <c r="N837" s="90"/>
      <c r="O837" s="90"/>
      <c r="P837" s="90"/>
      <c r="Q837" s="90"/>
      <c r="R837" s="90"/>
      <c r="S837" s="90"/>
      <c r="T837" s="90"/>
      <c r="U837" s="87"/>
      <c r="V837" s="87"/>
      <c r="W837" s="87"/>
      <c r="X837" s="87"/>
      <c r="Y837" s="87"/>
      <c r="Z837" s="87"/>
      <c r="AA837" s="87"/>
      <c r="AB837" s="87"/>
      <c r="AC837" s="87"/>
      <c r="AD837" s="87"/>
    </row>
    <row r="838" ht="20.25" customHeight="1"/>
    <row r="839" spans="1:30" ht="15" customHeight="1">
      <c r="A839" s="111" t="s">
        <v>437</v>
      </c>
      <c r="B839" s="123"/>
      <c r="C839" s="123"/>
      <c r="D839" s="123"/>
      <c r="E839" s="123"/>
      <c r="F839" s="123"/>
      <c r="G839" s="123"/>
      <c r="H839" s="123"/>
      <c r="I839" s="123"/>
      <c r="J839" s="123"/>
      <c r="K839" s="123"/>
      <c r="L839" s="123"/>
      <c r="M839" s="123"/>
      <c r="N839" s="123"/>
      <c r="O839" s="123"/>
      <c r="P839" s="123"/>
      <c r="Q839" s="123"/>
      <c r="R839" s="123"/>
      <c r="S839" s="123"/>
      <c r="T839" s="123"/>
      <c r="U839" s="126"/>
      <c r="V839" s="126"/>
      <c r="W839" s="126"/>
      <c r="X839" s="126"/>
      <c r="Y839" s="22"/>
      <c r="Z839" s="22"/>
      <c r="AA839" s="22"/>
      <c r="AB839" s="22"/>
      <c r="AC839" s="22"/>
      <c r="AD839" s="22"/>
    </row>
    <row r="840" spans="2:30" ht="15" customHeight="1">
      <c r="B840" s="25" t="s">
        <v>56</v>
      </c>
      <c r="C840" s="1"/>
      <c r="D840" s="1"/>
      <c r="E840" s="1"/>
      <c r="F840" s="1"/>
      <c r="G840" s="1"/>
      <c r="H840" s="1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137" t="s">
        <v>68</v>
      </c>
      <c r="Z840" s="137"/>
      <c r="AA840" s="137"/>
      <c r="AB840" s="137"/>
      <c r="AC840" s="137"/>
      <c r="AD840" s="137"/>
    </row>
    <row r="841" spans="1:30" ht="15" customHeight="1">
      <c r="A841" s="314" t="s">
        <v>32</v>
      </c>
      <c r="B841" s="314"/>
      <c r="C841" s="314"/>
      <c r="D841" s="314"/>
      <c r="E841" s="314"/>
      <c r="F841" s="314"/>
      <c r="G841" s="314" t="s">
        <v>69</v>
      </c>
      <c r="H841" s="314"/>
      <c r="I841" s="314"/>
      <c r="J841" s="314"/>
      <c r="K841" s="314"/>
      <c r="L841" s="314"/>
      <c r="M841" s="314"/>
      <c r="N841" s="314"/>
      <c r="O841" s="314"/>
      <c r="P841" s="314"/>
      <c r="Q841" s="314"/>
      <c r="R841" s="314"/>
      <c r="S841" s="314" t="s">
        <v>255</v>
      </c>
      <c r="T841" s="314"/>
      <c r="U841" s="314"/>
      <c r="V841" s="314"/>
      <c r="W841" s="314"/>
      <c r="X841" s="314"/>
      <c r="Y841" s="314"/>
      <c r="Z841" s="314"/>
      <c r="AA841" s="314"/>
      <c r="AB841" s="314"/>
      <c r="AC841" s="314"/>
      <c r="AD841" s="314"/>
    </row>
    <row r="842" spans="1:30" ht="15" customHeight="1">
      <c r="A842" s="314"/>
      <c r="B842" s="314"/>
      <c r="C842" s="314"/>
      <c r="D842" s="314"/>
      <c r="E842" s="314"/>
      <c r="F842" s="314"/>
      <c r="G842" s="339" t="s">
        <v>544</v>
      </c>
      <c r="H842" s="340"/>
      <c r="I842" s="340"/>
      <c r="J842" s="341"/>
      <c r="K842" s="339" t="s">
        <v>70</v>
      </c>
      <c r="L842" s="340"/>
      <c r="M842" s="340"/>
      <c r="N842" s="341"/>
      <c r="O842" s="339" t="s">
        <v>71</v>
      </c>
      <c r="P842" s="340"/>
      <c r="Q842" s="340"/>
      <c r="R842" s="341"/>
      <c r="S842" s="339" t="s">
        <v>544</v>
      </c>
      <c r="T842" s="340"/>
      <c r="U842" s="340"/>
      <c r="V842" s="341"/>
      <c r="W842" s="339" t="s">
        <v>70</v>
      </c>
      <c r="X842" s="340"/>
      <c r="Y842" s="340"/>
      <c r="Z842" s="341"/>
      <c r="AA842" s="339" t="s">
        <v>71</v>
      </c>
      <c r="AB842" s="340"/>
      <c r="AC842" s="340"/>
      <c r="AD842" s="341"/>
    </row>
    <row r="843" spans="1:30" s="4" customFormat="1" ht="29.25" customHeight="1">
      <c r="A843" s="345" t="s">
        <v>6</v>
      </c>
      <c r="B843" s="346"/>
      <c r="C843" s="346"/>
      <c r="D843" s="346"/>
      <c r="E843" s="346"/>
      <c r="F843" s="347"/>
      <c r="G843" s="178">
        <v>32275</v>
      </c>
      <c r="H843" s="178"/>
      <c r="I843" s="178"/>
      <c r="J843" s="178"/>
      <c r="K843" s="178">
        <v>24556</v>
      </c>
      <c r="L843" s="178"/>
      <c r="M843" s="178"/>
      <c r="N843" s="178"/>
      <c r="O843" s="178">
        <v>7719</v>
      </c>
      <c r="P843" s="511"/>
      <c r="Q843" s="511"/>
      <c r="R843" s="511"/>
      <c r="S843" s="178">
        <v>35122</v>
      </c>
      <c r="T843" s="178"/>
      <c r="U843" s="178"/>
      <c r="V843" s="178"/>
      <c r="W843" s="178">
        <v>27237</v>
      </c>
      <c r="X843" s="178"/>
      <c r="Y843" s="178"/>
      <c r="Z843" s="178"/>
      <c r="AA843" s="178">
        <v>7885</v>
      </c>
      <c r="AB843" s="511"/>
      <c r="AC843" s="511"/>
      <c r="AD843" s="512"/>
    </row>
    <row r="844" spans="1:30" ht="15" customHeight="1">
      <c r="A844" s="344" t="s">
        <v>558</v>
      </c>
      <c r="B844" s="190"/>
      <c r="C844" s="190"/>
      <c r="D844" s="190"/>
      <c r="E844" s="190"/>
      <c r="F844" s="190"/>
      <c r="G844" s="177">
        <v>12798</v>
      </c>
      <c r="H844" s="198"/>
      <c r="I844" s="198"/>
      <c r="J844" s="198"/>
      <c r="K844" s="198">
        <v>8865</v>
      </c>
      <c r="L844" s="198"/>
      <c r="M844" s="198"/>
      <c r="N844" s="198"/>
      <c r="O844" s="198">
        <v>3933</v>
      </c>
      <c r="P844" s="513"/>
      <c r="Q844" s="513"/>
      <c r="R844" s="513"/>
      <c r="S844" s="198">
        <v>14157</v>
      </c>
      <c r="T844" s="198"/>
      <c r="U844" s="198"/>
      <c r="V844" s="198"/>
      <c r="W844" s="198">
        <v>9507</v>
      </c>
      <c r="X844" s="198"/>
      <c r="Y844" s="198"/>
      <c r="Z844" s="198"/>
      <c r="AA844" s="198">
        <v>4650</v>
      </c>
      <c r="AB844" s="513"/>
      <c r="AC844" s="513"/>
      <c r="AD844" s="514"/>
    </row>
    <row r="845" spans="1:30" ht="15" customHeight="1">
      <c r="A845" s="27"/>
      <c r="B845" s="225" t="s">
        <v>72</v>
      </c>
      <c r="C845" s="225"/>
      <c r="D845" s="225"/>
      <c r="E845" s="225"/>
      <c r="F845" s="1"/>
      <c r="G845" s="177">
        <v>2343</v>
      </c>
      <c r="H845" s="198"/>
      <c r="I845" s="198"/>
      <c r="J845" s="198"/>
      <c r="K845" s="198">
        <v>2343</v>
      </c>
      <c r="L845" s="198"/>
      <c r="M845" s="198"/>
      <c r="N845" s="198"/>
      <c r="O845" s="152" t="s">
        <v>348</v>
      </c>
      <c r="P845" s="152"/>
      <c r="Q845" s="152"/>
      <c r="R845" s="152"/>
      <c r="S845" s="198">
        <v>2307</v>
      </c>
      <c r="T845" s="198"/>
      <c r="U845" s="198"/>
      <c r="V845" s="198"/>
      <c r="W845" s="198">
        <v>2307</v>
      </c>
      <c r="X845" s="198"/>
      <c r="Y845" s="198"/>
      <c r="Z845" s="198"/>
      <c r="AA845" s="152" t="s">
        <v>278</v>
      </c>
      <c r="AB845" s="152"/>
      <c r="AC845" s="152"/>
      <c r="AD845" s="235"/>
    </row>
    <row r="846" spans="1:30" ht="15" customHeight="1">
      <c r="A846" s="27"/>
      <c r="B846" s="225" t="s">
        <v>363</v>
      </c>
      <c r="C846" s="225"/>
      <c r="D846" s="225"/>
      <c r="E846" s="225"/>
      <c r="F846" s="1"/>
      <c r="G846" s="177">
        <v>10455</v>
      </c>
      <c r="H846" s="198"/>
      <c r="I846" s="198"/>
      <c r="J846" s="198"/>
      <c r="K846" s="198">
        <v>6522</v>
      </c>
      <c r="L846" s="198"/>
      <c r="M846" s="198"/>
      <c r="N846" s="198"/>
      <c r="O846" s="198">
        <v>3933</v>
      </c>
      <c r="P846" s="513"/>
      <c r="Q846" s="513"/>
      <c r="R846" s="513"/>
      <c r="S846" s="198">
        <v>11850</v>
      </c>
      <c r="T846" s="198"/>
      <c r="U846" s="198"/>
      <c r="V846" s="198"/>
      <c r="W846" s="198">
        <v>7200</v>
      </c>
      <c r="X846" s="198"/>
      <c r="Y846" s="198"/>
      <c r="Z846" s="198"/>
      <c r="AA846" s="198">
        <v>4650</v>
      </c>
      <c r="AB846" s="513"/>
      <c r="AC846" s="513"/>
      <c r="AD846" s="514"/>
    </row>
    <row r="847" spans="1:30" ht="18" customHeight="1">
      <c r="A847" s="344" t="s">
        <v>366</v>
      </c>
      <c r="B847" s="190"/>
      <c r="C847" s="190"/>
      <c r="D847" s="190"/>
      <c r="E847" s="190"/>
      <c r="F847" s="190"/>
      <c r="G847" s="177">
        <v>19477</v>
      </c>
      <c r="H847" s="198"/>
      <c r="I847" s="198"/>
      <c r="J847" s="198"/>
      <c r="K847" s="198">
        <v>15691</v>
      </c>
      <c r="L847" s="198"/>
      <c r="M847" s="198"/>
      <c r="N847" s="198"/>
      <c r="O847" s="198">
        <v>3786</v>
      </c>
      <c r="P847" s="513"/>
      <c r="Q847" s="513"/>
      <c r="R847" s="513"/>
      <c r="S847" s="198">
        <v>20965</v>
      </c>
      <c r="T847" s="198"/>
      <c r="U847" s="198"/>
      <c r="V847" s="198"/>
      <c r="W847" s="198">
        <v>17730</v>
      </c>
      <c r="X847" s="198"/>
      <c r="Y847" s="198"/>
      <c r="Z847" s="198"/>
      <c r="AA847" s="198">
        <v>3235</v>
      </c>
      <c r="AB847" s="513"/>
      <c r="AC847" s="513"/>
      <c r="AD847" s="514"/>
    </row>
    <row r="848" spans="1:30" ht="15" customHeight="1">
      <c r="A848" s="27" t="s">
        <v>367</v>
      </c>
      <c r="B848" s="1"/>
      <c r="C848" s="1"/>
      <c r="D848" s="1"/>
      <c r="E848" s="1"/>
      <c r="F848" s="1"/>
      <c r="G848" s="177"/>
      <c r="H848" s="198"/>
      <c r="I848" s="198"/>
      <c r="J848" s="198"/>
      <c r="K848" s="198"/>
      <c r="L848" s="198"/>
      <c r="M848" s="198"/>
      <c r="N848" s="198"/>
      <c r="O848" s="198"/>
      <c r="P848" s="513"/>
      <c r="Q848" s="513"/>
      <c r="R848" s="513"/>
      <c r="S848" s="198"/>
      <c r="T848" s="198"/>
      <c r="U848" s="198"/>
      <c r="V848" s="198"/>
      <c r="W848" s="198"/>
      <c r="X848" s="198"/>
      <c r="Y848" s="198"/>
      <c r="Z848" s="198"/>
      <c r="AA848" s="198"/>
      <c r="AB848" s="513"/>
      <c r="AC848" s="513"/>
      <c r="AD848" s="514"/>
    </row>
    <row r="849" spans="1:30" ht="15" customHeight="1">
      <c r="A849" s="27" t="s">
        <v>368</v>
      </c>
      <c r="B849" s="1"/>
      <c r="C849" s="1"/>
      <c r="D849" s="1"/>
      <c r="E849" s="1"/>
      <c r="F849" s="1"/>
      <c r="G849" s="177">
        <v>10994</v>
      </c>
      <c r="H849" s="198"/>
      <c r="I849" s="198"/>
      <c r="J849" s="198"/>
      <c r="K849" s="198">
        <v>8847</v>
      </c>
      <c r="L849" s="198"/>
      <c r="M849" s="198"/>
      <c r="N849" s="198"/>
      <c r="O849" s="198">
        <v>2147</v>
      </c>
      <c r="P849" s="513"/>
      <c r="Q849" s="513"/>
      <c r="R849" s="513"/>
      <c r="S849" s="198">
        <v>11287</v>
      </c>
      <c r="T849" s="198"/>
      <c r="U849" s="198"/>
      <c r="V849" s="198"/>
      <c r="W849" s="198">
        <v>9495</v>
      </c>
      <c r="X849" s="198"/>
      <c r="Y849" s="198"/>
      <c r="Z849" s="198"/>
      <c r="AA849" s="198">
        <v>1792</v>
      </c>
      <c r="AB849" s="513"/>
      <c r="AC849" s="513"/>
      <c r="AD849" s="514"/>
    </row>
    <row r="850" spans="1:30" ht="15" customHeight="1">
      <c r="A850" s="27"/>
      <c r="B850" s="1" t="s">
        <v>588</v>
      </c>
      <c r="C850" s="1"/>
      <c r="D850" s="1"/>
      <c r="E850" s="1"/>
      <c r="F850" s="1"/>
      <c r="G850" s="177">
        <v>5633</v>
      </c>
      <c r="H850" s="198"/>
      <c r="I850" s="198"/>
      <c r="J850" s="198"/>
      <c r="K850" s="198">
        <v>4228</v>
      </c>
      <c r="L850" s="198"/>
      <c r="M850" s="198"/>
      <c r="N850" s="198"/>
      <c r="O850" s="198">
        <v>1405</v>
      </c>
      <c r="P850" s="513"/>
      <c r="Q850" s="513"/>
      <c r="R850" s="513"/>
      <c r="S850" s="198">
        <v>5335</v>
      </c>
      <c r="T850" s="198"/>
      <c r="U850" s="198"/>
      <c r="V850" s="198"/>
      <c r="W850" s="198">
        <v>4284</v>
      </c>
      <c r="X850" s="198"/>
      <c r="Y850" s="198"/>
      <c r="Z850" s="198"/>
      <c r="AA850" s="198">
        <v>1051</v>
      </c>
      <c r="AB850" s="513"/>
      <c r="AC850" s="513"/>
      <c r="AD850" s="514"/>
    </row>
    <row r="851" spans="1:30" ht="15" customHeight="1">
      <c r="A851" s="27"/>
      <c r="B851" s="1"/>
      <c r="C851" s="110" t="s">
        <v>575</v>
      </c>
      <c r="D851" s="110"/>
      <c r="E851" s="1"/>
      <c r="F851" s="1"/>
      <c r="G851" s="177">
        <v>308</v>
      </c>
      <c r="H851" s="198"/>
      <c r="I851" s="198"/>
      <c r="J851" s="198"/>
      <c r="K851" s="198">
        <v>102</v>
      </c>
      <c r="L851" s="198"/>
      <c r="M851" s="198"/>
      <c r="N851" s="198"/>
      <c r="O851" s="198">
        <v>206</v>
      </c>
      <c r="P851" s="513"/>
      <c r="Q851" s="513"/>
      <c r="R851" s="513"/>
      <c r="S851" s="198">
        <v>290</v>
      </c>
      <c r="T851" s="198"/>
      <c r="U851" s="198"/>
      <c r="V851" s="198"/>
      <c r="W851" s="198">
        <v>122</v>
      </c>
      <c r="X851" s="198"/>
      <c r="Y851" s="198"/>
      <c r="Z851" s="198"/>
      <c r="AA851" s="198">
        <v>168</v>
      </c>
      <c r="AB851" s="513"/>
      <c r="AC851" s="513"/>
      <c r="AD851" s="514"/>
    </row>
    <row r="852" spans="1:30" ht="15" customHeight="1">
      <c r="A852" s="27"/>
      <c r="B852" s="1"/>
      <c r="C852" s="110" t="s">
        <v>43</v>
      </c>
      <c r="D852" s="110"/>
      <c r="E852" s="1"/>
      <c r="F852" s="1"/>
      <c r="G852" s="177">
        <v>467</v>
      </c>
      <c r="H852" s="198"/>
      <c r="I852" s="198"/>
      <c r="J852" s="198"/>
      <c r="K852" s="198">
        <v>265</v>
      </c>
      <c r="L852" s="198"/>
      <c r="M852" s="198"/>
      <c r="N852" s="198"/>
      <c r="O852" s="198">
        <v>202</v>
      </c>
      <c r="P852" s="513"/>
      <c r="Q852" s="513"/>
      <c r="R852" s="513"/>
      <c r="S852" s="198">
        <v>447</v>
      </c>
      <c r="T852" s="198"/>
      <c r="U852" s="198"/>
      <c r="V852" s="198"/>
      <c r="W852" s="198">
        <v>290</v>
      </c>
      <c r="X852" s="198"/>
      <c r="Y852" s="198"/>
      <c r="Z852" s="198"/>
      <c r="AA852" s="198">
        <v>157</v>
      </c>
      <c r="AB852" s="513"/>
      <c r="AC852" s="513"/>
      <c r="AD852" s="514"/>
    </row>
    <row r="853" spans="1:30" ht="15" customHeight="1">
      <c r="A853" s="27"/>
      <c r="B853" s="1"/>
      <c r="C853" s="110" t="s">
        <v>284</v>
      </c>
      <c r="D853" s="110"/>
      <c r="E853" s="1"/>
      <c r="F853" s="1"/>
      <c r="G853" s="177">
        <v>388</v>
      </c>
      <c r="H853" s="198"/>
      <c r="I853" s="198"/>
      <c r="J853" s="198"/>
      <c r="K853" s="198">
        <v>173</v>
      </c>
      <c r="L853" s="198"/>
      <c r="M853" s="198"/>
      <c r="N853" s="198"/>
      <c r="O853" s="198">
        <v>215</v>
      </c>
      <c r="P853" s="513"/>
      <c r="Q853" s="513"/>
      <c r="R853" s="513"/>
      <c r="S853" s="198">
        <v>325</v>
      </c>
      <c r="T853" s="198"/>
      <c r="U853" s="198"/>
      <c r="V853" s="198"/>
      <c r="W853" s="198">
        <v>161</v>
      </c>
      <c r="X853" s="198"/>
      <c r="Y853" s="198"/>
      <c r="Z853" s="198"/>
      <c r="AA853" s="198">
        <v>164</v>
      </c>
      <c r="AB853" s="513"/>
      <c r="AC853" s="513"/>
      <c r="AD853" s="514"/>
    </row>
    <row r="854" spans="1:30" ht="15" customHeight="1">
      <c r="A854" s="27"/>
      <c r="B854" s="1"/>
      <c r="C854" s="110" t="s">
        <v>44</v>
      </c>
      <c r="D854" s="110"/>
      <c r="E854" s="1"/>
      <c r="F854" s="1"/>
      <c r="G854" s="177">
        <v>700</v>
      </c>
      <c r="H854" s="198"/>
      <c r="I854" s="198"/>
      <c r="J854" s="198"/>
      <c r="K854" s="198">
        <v>625</v>
      </c>
      <c r="L854" s="198"/>
      <c r="M854" s="198"/>
      <c r="N854" s="198"/>
      <c r="O854" s="198">
        <v>75</v>
      </c>
      <c r="P854" s="513"/>
      <c r="Q854" s="513"/>
      <c r="R854" s="513"/>
      <c r="S854" s="198">
        <v>720</v>
      </c>
      <c r="T854" s="198"/>
      <c r="U854" s="198"/>
      <c r="V854" s="198"/>
      <c r="W854" s="198">
        <v>660</v>
      </c>
      <c r="X854" s="198"/>
      <c r="Y854" s="198"/>
      <c r="Z854" s="198"/>
      <c r="AA854" s="198">
        <v>60</v>
      </c>
      <c r="AB854" s="513"/>
      <c r="AC854" s="513"/>
      <c r="AD854" s="514"/>
    </row>
    <row r="855" spans="1:30" ht="15" customHeight="1">
      <c r="A855" s="27"/>
      <c r="B855" s="1"/>
      <c r="C855" s="110" t="s">
        <v>45</v>
      </c>
      <c r="D855" s="110"/>
      <c r="E855" s="1"/>
      <c r="F855" s="1"/>
      <c r="G855" s="177">
        <v>305</v>
      </c>
      <c r="H855" s="198"/>
      <c r="I855" s="198"/>
      <c r="J855" s="198"/>
      <c r="K855" s="198">
        <v>134</v>
      </c>
      <c r="L855" s="198"/>
      <c r="M855" s="198"/>
      <c r="N855" s="198"/>
      <c r="O855" s="198">
        <v>171</v>
      </c>
      <c r="P855" s="513"/>
      <c r="Q855" s="513"/>
      <c r="R855" s="513"/>
      <c r="S855" s="198">
        <v>252</v>
      </c>
      <c r="T855" s="198"/>
      <c r="U855" s="198"/>
      <c r="V855" s="198"/>
      <c r="W855" s="198">
        <v>132</v>
      </c>
      <c r="X855" s="198"/>
      <c r="Y855" s="198"/>
      <c r="Z855" s="198"/>
      <c r="AA855" s="198">
        <v>120</v>
      </c>
      <c r="AB855" s="513"/>
      <c r="AC855" s="513"/>
      <c r="AD855" s="514"/>
    </row>
    <row r="856" spans="1:30" ht="15" customHeight="1">
      <c r="A856" s="27"/>
      <c r="B856" s="1"/>
      <c r="C856" s="110" t="s">
        <v>46</v>
      </c>
      <c r="D856" s="110"/>
      <c r="E856" s="1"/>
      <c r="F856" s="1"/>
      <c r="G856" s="177">
        <v>895</v>
      </c>
      <c r="H856" s="198"/>
      <c r="I856" s="198"/>
      <c r="J856" s="198"/>
      <c r="K856" s="198">
        <v>799</v>
      </c>
      <c r="L856" s="198"/>
      <c r="M856" s="198"/>
      <c r="N856" s="198"/>
      <c r="O856" s="198">
        <v>96</v>
      </c>
      <c r="P856" s="513"/>
      <c r="Q856" s="513"/>
      <c r="R856" s="513"/>
      <c r="S856" s="198">
        <v>871</v>
      </c>
      <c r="T856" s="198"/>
      <c r="U856" s="198"/>
      <c r="V856" s="198"/>
      <c r="W856" s="198">
        <v>814</v>
      </c>
      <c r="X856" s="198"/>
      <c r="Y856" s="198"/>
      <c r="Z856" s="198"/>
      <c r="AA856" s="198">
        <v>57</v>
      </c>
      <c r="AB856" s="513"/>
      <c r="AC856" s="513"/>
      <c r="AD856" s="514"/>
    </row>
    <row r="857" spans="1:30" ht="15" customHeight="1">
      <c r="A857" s="27"/>
      <c r="B857" s="1"/>
      <c r="C857" s="110" t="s">
        <v>307</v>
      </c>
      <c r="D857" s="110"/>
      <c r="E857" s="1"/>
      <c r="F857" s="1"/>
      <c r="G857" s="177">
        <v>859</v>
      </c>
      <c r="H857" s="198"/>
      <c r="I857" s="198"/>
      <c r="J857" s="198"/>
      <c r="K857" s="198">
        <v>769</v>
      </c>
      <c r="L857" s="198"/>
      <c r="M857" s="198"/>
      <c r="N857" s="198"/>
      <c r="O857" s="198">
        <v>90</v>
      </c>
      <c r="P857" s="513"/>
      <c r="Q857" s="513"/>
      <c r="R857" s="513"/>
      <c r="S857" s="198">
        <v>774</v>
      </c>
      <c r="T857" s="198"/>
      <c r="U857" s="198"/>
      <c r="V857" s="198"/>
      <c r="W857" s="198">
        <v>698</v>
      </c>
      <c r="X857" s="198"/>
      <c r="Y857" s="198"/>
      <c r="Z857" s="198"/>
      <c r="AA857" s="198">
        <v>76</v>
      </c>
      <c r="AB857" s="513"/>
      <c r="AC857" s="513"/>
      <c r="AD857" s="514"/>
    </row>
    <row r="858" spans="1:30" ht="15" customHeight="1">
      <c r="A858" s="27"/>
      <c r="B858" s="1"/>
      <c r="C858" s="110" t="s">
        <v>308</v>
      </c>
      <c r="D858" s="110"/>
      <c r="E858" s="1"/>
      <c r="F858" s="1"/>
      <c r="G858" s="177">
        <v>227</v>
      </c>
      <c r="H858" s="198"/>
      <c r="I858" s="198"/>
      <c r="J858" s="198"/>
      <c r="K858" s="198">
        <v>169</v>
      </c>
      <c r="L858" s="198"/>
      <c r="M858" s="198"/>
      <c r="N858" s="198"/>
      <c r="O858" s="198">
        <v>58</v>
      </c>
      <c r="P858" s="513"/>
      <c r="Q858" s="513"/>
      <c r="R858" s="513"/>
      <c r="S858" s="198">
        <v>217</v>
      </c>
      <c r="T858" s="198"/>
      <c r="U858" s="198"/>
      <c r="V858" s="198"/>
      <c r="W858" s="198">
        <v>173</v>
      </c>
      <c r="X858" s="198"/>
      <c r="Y858" s="198"/>
      <c r="Z858" s="198"/>
      <c r="AA858" s="198">
        <v>44</v>
      </c>
      <c r="AB858" s="513"/>
      <c r="AC858" s="513"/>
      <c r="AD858" s="514"/>
    </row>
    <row r="859" spans="1:30" ht="15" customHeight="1">
      <c r="A859" s="27"/>
      <c r="B859" s="1"/>
      <c r="C859" s="110" t="s">
        <v>354</v>
      </c>
      <c r="D859" s="110"/>
      <c r="E859" s="1"/>
      <c r="F859" s="1"/>
      <c r="G859" s="177">
        <v>1284</v>
      </c>
      <c r="H859" s="198"/>
      <c r="I859" s="198"/>
      <c r="J859" s="198"/>
      <c r="K859" s="198">
        <v>1041</v>
      </c>
      <c r="L859" s="198"/>
      <c r="M859" s="198"/>
      <c r="N859" s="198"/>
      <c r="O859" s="198">
        <v>243</v>
      </c>
      <c r="P859" s="513"/>
      <c r="Q859" s="513"/>
      <c r="R859" s="513"/>
      <c r="S859" s="198">
        <v>1258</v>
      </c>
      <c r="T859" s="198"/>
      <c r="U859" s="198"/>
      <c r="V859" s="198"/>
      <c r="W859" s="198">
        <v>1087</v>
      </c>
      <c r="X859" s="198"/>
      <c r="Y859" s="198"/>
      <c r="Z859" s="198"/>
      <c r="AA859" s="198">
        <v>171</v>
      </c>
      <c r="AB859" s="513"/>
      <c r="AC859" s="513"/>
      <c r="AD859" s="514"/>
    </row>
    <row r="860" spans="1:30" ht="15" customHeight="1">
      <c r="A860" s="27"/>
      <c r="B860" s="1"/>
      <c r="C860" s="110" t="s">
        <v>309</v>
      </c>
      <c r="D860" s="110"/>
      <c r="E860" s="1"/>
      <c r="F860" s="1"/>
      <c r="G860" s="177">
        <v>119</v>
      </c>
      <c r="H860" s="198"/>
      <c r="I860" s="198"/>
      <c r="J860" s="198"/>
      <c r="K860" s="198">
        <v>105</v>
      </c>
      <c r="L860" s="198"/>
      <c r="M860" s="198"/>
      <c r="N860" s="198"/>
      <c r="O860" s="198">
        <v>14</v>
      </c>
      <c r="P860" s="513"/>
      <c r="Q860" s="513"/>
      <c r="R860" s="513"/>
      <c r="S860" s="198">
        <v>112</v>
      </c>
      <c r="T860" s="198"/>
      <c r="U860" s="198"/>
      <c r="V860" s="198"/>
      <c r="W860" s="198">
        <v>98</v>
      </c>
      <c r="X860" s="198"/>
      <c r="Y860" s="198"/>
      <c r="Z860" s="198"/>
      <c r="AA860" s="198">
        <v>14</v>
      </c>
      <c r="AB860" s="513"/>
      <c r="AC860" s="513"/>
      <c r="AD860" s="514"/>
    </row>
    <row r="861" spans="1:30" ht="15" customHeight="1">
      <c r="A861" s="27"/>
      <c r="B861" s="1"/>
      <c r="C861" s="110" t="s">
        <v>310</v>
      </c>
      <c r="D861" s="110"/>
      <c r="E861" s="1"/>
      <c r="F861" s="1"/>
      <c r="G861" s="177">
        <v>81</v>
      </c>
      <c r="H861" s="198"/>
      <c r="I861" s="198"/>
      <c r="J861" s="198"/>
      <c r="K861" s="198">
        <v>46</v>
      </c>
      <c r="L861" s="198"/>
      <c r="M861" s="198"/>
      <c r="N861" s="198"/>
      <c r="O861" s="198">
        <v>35</v>
      </c>
      <c r="P861" s="513"/>
      <c r="Q861" s="513"/>
      <c r="R861" s="513"/>
      <c r="S861" s="198">
        <v>69</v>
      </c>
      <c r="T861" s="198"/>
      <c r="U861" s="198"/>
      <c r="V861" s="198"/>
      <c r="W861" s="198">
        <v>49</v>
      </c>
      <c r="X861" s="198"/>
      <c r="Y861" s="198"/>
      <c r="Z861" s="198"/>
      <c r="AA861" s="198">
        <v>20</v>
      </c>
      <c r="AB861" s="513"/>
      <c r="AC861" s="513"/>
      <c r="AD861" s="514"/>
    </row>
    <row r="862" spans="1:30" ht="15" customHeight="1">
      <c r="A862" s="27"/>
      <c r="B862" s="28" t="s">
        <v>124</v>
      </c>
      <c r="C862" s="1"/>
      <c r="D862" s="1"/>
      <c r="E862" s="1"/>
      <c r="F862" s="1"/>
      <c r="G862" s="177">
        <v>11</v>
      </c>
      <c r="H862" s="198"/>
      <c r="I862" s="198"/>
      <c r="J862" s="198"/>
      <c r="K862" s="198">
        <v>7</v>
      </c>
      <c r="L862" s="198"/>
      <c r="M862" s="198"/>
      <c r="N862" s="198"/>
      <c r="O862" s="198">
        <v>4</v>
      </c>
      <c r="P862" s="513"/>
      <c r="Q862" s="513"/>
      <c r="R862" s="513"/>
      <c r="S862" s="152" t="s">
        <v>348</v>
      </c>
      <c r="T862" s="152"/>
      <c r="U862" s="152"/>
      <c r="V862" s="152"/>
      <c r="W862" s="152" t="s">
        <v>348</v>
      </c>
      <c r="X862" s="152"/>
      <c r="Y862" s="152"/>
      <c r="Z862" s="152"/>
      <c r="AA862" s="152" t="s">
        <v>278</v>
      </c>
      <c r="AB862" s="152"/>
      <c r="AC862" s="152"/>
      <c r="AD862" s="235"/>
    </row>
    <row r="863" spans="1:30" ht="15" customHeight="1">
      <c r="A863" s="27"/>
      <c r="B863" s="1" t="s">
        <v>123</v>
      </c>
      <c r="C863" s="1"/>
      <c r="D863" s="1"/>
      <c r="E863" s="1"/>
      <c r="F863" s="1"/>
      <c r="G863" s="177">
        <v>1115</v>
      </c>
      <c r="H863" s="198"/>
      <c r="I863" s="198"/>
      <c r="J863" s="198"/>
      <c r="K863" s="198">
        <v>1043</v>
      </c>
      <c r="L863" s="198"/>
      <c r="M863" s="198"/>
      <c r="N863" s="198"/>
      <c r="O863" s="198">
        <v>72</v>
      </c>
      <c r="P863" s="513"/>
      <c r="Q863" s="513"/>
      <c r="R863" s="513"/>
      <c r="S863" s="198">
        <v>1172</v>
      </c>
      <c r="T863" s="198"/>
      <c r="U863" s="198"/>
      <c r="V863" s="198"/>
      <c r="W863" s="198">
        <v>1035</v>
      </c>
      <c r="X863" s="198"/>
      <c r="Y863" s="198"/>
      <c r="Z863" s="198"/>
      <c r="AA863" s="198">
        <v>137</v>
      </c>
      <c r="AB863" s="513"/>
      <c r="AC863" s="513"/>
      <c r="AD863" s="514"/>
    </row>
    <row r="864" spans="1:30" ht="15" customHeight="1">
      <c r="A864" s="27"/>
      <c r="B864" s="1" t="s">
        <v>355</v>
      </c>
      <c r="C864" s="1"/>
      <c r="D864" s="1"/>
      <c r="E864" s="1"/>
      <c r="F864" s="1"/>
      <c r="G864" s="177">
        <v>26</v>
      </c>
      <c r="H864" s="198"/>
      <c r="I864" s="198"/>
      <c r="J864" s="198"/>
      <c r="K864" s="198">
        <v>15</v>
      </c>
      <c r="L864" s="198"/>
      <c r="M864" s="198"/>
      <c r="N864" s="198"/>
      <c r="O864" s="198">
        <v>11</v>
      </c>
      <c r="P864" s="513"/>
      <c r="Q864" s="513"/>
      <c r="R864" s="513"/>
      <c r="S864" s="198">
        <v>40</v>
      </c>
      <c r="T864" s="198"/>
      <c r="U864" s="198"/>
      <c r="V864" s="198"/>
      <c r="W864" s="198">
        <v>27</v>
      </c>
      <c r="X864" s="198"/>
      <c r="Y864" s="198"/>
      <c r="Z864" s="198"/>
      <c r="AA864" s="198">
        <v>13</v>
      </c>
      <c r="AB864" s="513"/>
      <c r="AC864" s="513"/>
      <c r="AD864" s="514"/>
    </row>
    <row r="865" spans="1:30" ht="15" customHeight="1">
      <c r="A865" s="27"/>
      <c r="B865" s="1" t="s">
        <v>356</v>
      </c>
      <c r="C865" s="1"/>
      <c r="D865" s="1"/>
      <c r="E865" s="1"/>
      <c r="F865" s="1"/>
      <c r="G865" s="177">
        <v>1163</v>
      </c>
      <c r="H865" s="198"/>
      <c r="I865" s="198"/>
      <c r="J865" s="198"/>
      <c r="K865" s="198">
        <v>1019</v>
      </c>
      <c r="L865" s="198"/>
      <c r="M865" s="198"/>
      <c r="N865" s="198"/>
      <c r="O865" s="198">
        <v>144</v>
      </c>
      <c r="P865" s="513"/>
      <c r="Q865" s="513"/>
      <c r="R865" s="513"/>
      <c r="S865" s="198">
        <v>1210</v>
      </c>
      <c r="T865" s="198"/>
      <c r="U865" s="198"/>
      <c r="V865" s="198"/>
      <c r="W865" s="198">
        <v>1045</v>
      </c>
      <c r="X865" s="198"/>
      <c r="Y865" s="198"/>
      <c r="Z865" s="198"/>
      <c r="AA865" s="198">
        <v>165</v>
      </c>
      <c r="AB865" s="513"/>
      <c r="AC865" s="513"/>
      <c r="AD865" s="514"/>
    </row>
    <row r="866" spans="1:30" ht="15" customHeight="1">
      <c r="A866" s="27"/>
      <c r="B866" s="1" t="s">
        <v>117</v>
      </c>
      <c r="C866" s="1"/>
      <c r="D866" s="1"/>
      <c r="E866" s="1"/>
      <c r="F866" s="1"/>
      <c r="G866" s="177">
        <v>45</v>
      </c>
      <c r="H866" s="198"/>
      <c r="I866" s="198"/>
      <c r="J866" s="198"/>
      <c r="K866" s="198">
        <v>43</v>
      </c>
      <c r="L866" s="198"/>
      <c r="M866" s="198"/>
      <c r="N866" s="198"/>
      <c r="O866" s="198">
        <v>2</v>
      </c>
      <c r="P866" s="513"/>
      <c r="Q866" s="513"/>
      <c r="R866" s="513"/>
      <c r="S866" s="198">
        <v>38</v>
      </c>
      <c r="T866" s="198"/>
      <c r="U866" s="198"/>
      <c r="V866" s="198"/>
      <c r="W866" s="198">
        <v>37</v>
      </c>
      <c r="X866" s="198"/>
      <c r="Y866" s="198"/>
      <c r="Z866" s="198"/>
      <c r="AA866" s="198">
        <v>1</v>
      </c>
      <c r="AB866" s="513"/>
      <c r="AC866" s="513"/>
      <c r="AD866" s="514"/>
    </row>
    <row r="867" spans="1:30" ht="15" customHeight="1">
      <c r="A867" s="27"/>
      <c r="B867" s="1" t="s">
        <v>279</v>
      </c>
      <c r="C867" s="1"/>
      <c r="D867" s="1"/>
      <c r="E867" s="1"/>
      <c r="F867" s="1"/>
      <c r="G867" s="177">
        <v>124</v>
      </c>
      <c r="H867" s="198"/>
      <c r="I867" s="198"/>
      <c r="J867" s="198"/>
      <c r="K867" s="198">
        <v>114</v>
      </c>
      <c r="L867" s="198"/>
      <c r="M867" s="198"/>
      <c r="N867" s="198"/>
      <c r="O867" s="198">
        <v>10</v>
      </c>
      <c r="P867" s="513"/>
      <c r="Q867" s="513"/>
      <c r="R867" s="513"/>
      <c r="S867" s="198">
        <v>139</v>
      </c>
      <c r="T867" s="198"/>
      <c r="U867" s="198"/>
      <c r="V867" s="198"/>
      <c r="W867" s="198">
        <v>131</v>
      </c>
      <c r="X867" s="198"/>
      <c r="Y867" s="198"/>
      <c r="Z867" s="198"/>
      <c r="AA867" s="198">
        <v>8</v>
      </c>
      <c r="AB867" s="513"/>
      <c r="AC867" s="513"/>
      <c r="AD867" s="514"/>
    </row>
    <row r="868" spans="1:30" ht="15" customHeight="1">
      <c r="A868" s="27"/>
      <c r="B868" s="1" t="s">
        <v>145</v>
      </c>
      <c r="C868" s="1"/>
      <c r="D868" s="1"/>
      <c r="E868" s="1"/>
      <c r="F868" s="1"/>
      <c r="G868" s="177">
        <v>813</v>
      </c>
      <c r="H868" s="198"/>
      <c r="I868" s="198"/>
      <c r="J868" s="198"/>
      <c r="K868" s="198">
        <v>567</v>
      </c>
      <c r="L868" s="198"/>
      <c r="M868" s="198"/>
      <c r="N868" s="198"/>
      <c r="O868" s="198">
        <v>246</v>
      </c>
      <c r="P868" s="513"/>
      <c r="Q868" s="513"/>
      <c r="R868" s="513"/>
      <c r="S868" s="198">
        <v>934</v>
      </c>
      <c r="T868" s="198"/>
      <c r="U868" s="198"/>
      <c r="V868" s="198"/>
      <c r="W868" s="198">
        <v>831</v>
      </c>
      <c r="X868" s="198"/>
      <c r="Y868" s="198"/>
      <c r="Z868" s="198"/>
      <c r="AA868" s="198">
        <v>103</v>
      </c>
      <c r="AB868" s="513"/>
      <c r="AC868" s="513"/>
      <c r="AD868" s="514"/>
    </row>
    <row r="869" spans="1:30" ht="15" customHeight="1">
      <c r="A869" s="27"/>
      <c r="B869" s="1" t="s">
        <v>280</v>
      </c>
      <c r="C869" s="1"/>
      <c r="D869" s="1"/>
      <c r="E869" s="1"/>
      <c r="F869" s="1"/>
      <c r="G869" s="177">
        <v>32</v>
      </c>
      <c r="H869" s="198"/>
      <c r="I869" s="198"/>
      <c r="J869" s="198"/>
      <c r="K869" s="198">
        <v>32</v>
      </c>
      <c r="L869" s="198"/>
      <c r="M869" s="198"/>
      <c r="N869" s="198"/>
      <c r="O869" s="152" t="s">
        <v>348</v>
      </c>
      <c r="P869" s="152"/>
      <c r="Q869" s="152"/>
      <c r="R869" s="152"/>
      <c r="S869" s="198">
        <v>20</v>
      </c>
      <c r="T869" s="198"/>
      <c r="U869" s="198"/>
      <c r="V869" s="198"/>
      <c r="W869" s="198">
        <v>20</v>
      </c>
      <c r="X869" s="198"/>
      <c r="Y869" s="198"/>
      <c r="Z869" s="198"/>
      <c r="AA869" s="152" t="s">
        <v>278</v>
      </c>
      <c r="AB869" s="152"/>
      <c r="AC869" s="152"/>
      <c r="AD869" s="235"/>
    </row>
    <row r="870" spans="1:30" ht="15" customHeight="1">
      <c r="A870" s="27"/>
      <c r="B870" s="1" t="s">
        <v>281</v>
      </c>
      <c r="C870" s="1"/>
      <c r="D870" s="1"/>
      <c r="E870" s="1"/>
      <c r="F870" s="1"/>
      <c r="G870" s="177">
        <v>663</v>
      </c>
      <c r="H870" s="198"/>
      <c r="I870" s="198"/>
      <c r="J870" s="198"/>
      <c r="K870" s="198">
        <v>650</v>
      </c>
      <c r="L870" s="198"/>
      <c r="M870" s="198"/>
      <c r="N870" s="198"/>
      <c r="O870" s="198">
        <v>13</v>
      </c>
      <c r="P870" s="513"/>
      <c r="Q870" s="513"/>
      <c r="R870" s="513"/>
      <c r="S870" s="198">
        <v>702</v>
      </c>
      <c r="T870" s="198"/>
      <c r="U870" s="198"/>
      <c r="V870" s="198"/>
      <c r="W870" s="198">
        <v>680</v>
      </c>
      <c r="X870" s="198"/>
      <c r="Y870" s="198"/>
      <c r="Z870" s="198"/>
      <c r="AA870" s="198">
        <v>22</v>
      </c>
      <c r="AB870" s="513"/>
      <c r="AC870" s="513"/>
      <c r="AD870" s="514"/>
    </row>
    <row r="871" spans="1:30" ht="15" customHeight="1">
      <c r="A871" s="27"/>
      <c r="B871" s="1" t="s">
        <v>282</v>
      </c>
      <c r="C871" s="1"/>
      <c r="D871" s="1"/>
      <c r="E871" s="1"/>
      <c r="F871" s="1"/>
      <c r="G871" s="177">
        <v>194</v>
      </c>
      <c r="H871" s="198"/>
      <c r="I871" s="198"/>
      <c r="J871" s="198"/>
      <c r="K871" s="198">
        <v>194</v>
      </c>
      <c r="L871" s="198"/>
      <c r="M871" s="198"/>
      <c r="N871" s="198"/>
      <c r="O871" s="152" t="s">
        <v>348</v>
      </c>
      <c r="P871" s="152"/>
      <c r="Q871" s="152"/>
      <c r="R871" s="152"/>
      <c r="S871" s="198">
        <v>208</v>
      </c>
      <c r="T871" s="198"/>
      <c r="U871" s="198"/>
      <c r="V871" s="198"/>
      <c r="W871" s="198">
        <v>208</v>
      </c>
      <c r="X871" s="198"/>
      <c r="Y871" s="198"/>
      <c r="Z871" s="198"/>
      <c r="AA871" s="152" t="s">
        <v>278</v>
      </c>
      <c r="AB871" s="152"/>
      <c r="AC871" s="152"/>
      <c r="AD871" s="235"/>
    </row>
    <row r="872" spans="1:30" ht="15" customHeight="1">
      <c r="A872" s="27"/>
      <c r="B872" s="1" t="s">
        <v>283</v>
      </c>
      <c r="C872" s="1"/>
      <c r="D872" s="1"/>
      <c r="E872" s="1"/>
      <c r="F872" s="1"/>
      <c r="G872" s="177">
        <v>220</v>
      </c>
      <c r="H872" s="198"/>
      <c r="I872" s="198"/>
      <c r="J872" s="198"/>
      <c r="K872" s="198">
        <v>220</v>
      </c>
      <c r="L872" s="198"/>
      <c r="M872" s="198"/>
      <c r="N872" s="198"/>
      <c r="O872" s="152" t="s">
        <v>348</v>
      </c>
      <c r="P872" s="152"/>
      <c r="Q872" s="152"/>
      <c r="R872" s="152"/>
      <c r="S872" s="198">
        <v>339</v>
      </c>
      <c r="T872" s="198"/>
      <c r="U872" s="198"/>
      <c r="V872" s="198"/>
      <c r="W872" s="198">
        <v>339</v>
      </c>
      <c r="X872" s="198"/>
      <c r="Y872" s="198"/>
      <c r="Z872" s="198"/>
      <c r="AA872" s="152" t="s">
        <v>278</v>
      </c>
      <c r="AB872" s="152"/>
      <c r="AC872" s="152"/>
      <c r="AD872" s="235"/>
    </row>
    <row r="873" spans="1:30" ht="15" customHeight="1">
      <c r="A873" s="27"/>
      <c r="B873" s="1" t="s">
        <v>503</v>
      </c>
      <c r="C873" s="1"/>
      <c r="D873" s="1"/>
      <c r="E873" s="1"/>
      <c r="F873" s="1"/>
      <c r="G873" s="177">
        <v>75</v>
      </c>
      <c r="H873" s="198"/>
      <c r="I873" s="198"/>
      <c r="J873" s="198"/>
      <c r="K873" s="198">
        <v>74</v>
      </c>
      <c r="L873" s="198"/>
      <c r="M873" s="198"/>
      <c r="N873" s="198"/>
      <c r="O873" s="198">
        <v>1</v>
      </c>
      <c r="P873" s="513"/>
      <c r="Q873" s="513"/>
      <c r="R873" s="513"/>
      <c r="S873" s="198">
        <v>101</v>
      </c>
      <c r="T873" s="198"/>
      <c r="U873" s="198"/>
      <c r="V873" s="198"/>
      <c r="W873" s="198">
        <v>99</v>
      </c>
      <c r="X873" s="198"/>
      <c r="Y873" s="198"/>
      <c r="Z873" s="198"/>
      <c r="AA873" s="198">
        <v>2</v>
      </c>
      <c r="AB873" s="513"/>
      <c r="AC873" s="513"/>
      <c r="AD873" s="514"/>
    </row>
    <row r="874" spans="1:30" ht="15" customHeight="1">
      <c r="A874" s="27"/>
      <c r="B874" s="1" t="s">
        <v>504</v>
      </c>
      <c r="C874" s="1"/>
      <c r="D874" s="1"/>
      <c r="E874" s="1"/>
      <c r="F874" s="1"/>
      <c r="G874" s="177">
        <v>454</v>
      </c>
      <c r="H874" s="198"/>
      <c r="I874" s="198"/>
      <c r="J874" s="198"/>
      <c r="K874" s="198">
        <v>289</v>
      </c>
      <c r="L874" s="198"/>
      <c r="M874" s="198"/>
      <c r="N874" s="198"/>
      <c r="O874" s="198">
        <v>165</v>
      </c>
      <c r="P874" s="513"/>
      <c r="Q874" s="513"/>
      <c r="R874" s="513"/>
      <c r="S874" s="198">
        <v>551</v>
      </c>
      <c r="T874" s="198"/>
      <c r="U874" s="198"/>
      <c r="V874" s="198"/>
      <c r="W874" s="198">
        <v>335</v>
      </c>
      <c r="X874" s="198"/>
      <c r="Y874" s="198"/>
      <c r="Z874" s="198"/>
      <c r="AA874" s="198">
        <v>216</v>
      </c>
      <c r="AB874" s="513"/>
      <c r="AC874" s="513"/>
      <c r="AD874" s="514"/>
    </row>
    <row r="875" spans="1:30" ht="15" customHeight="1">
      <c r="A875" s="27"/>
      <c r="B875" s="1" t="s">
        <v>505</v>
      </c>
      <c r="C875" s="1"/>
      <c r="D875" s="1"/>
      <c r="E875" s="1"/>
      <c r="F875" s="1"/>
      <c r="G875" s="177">
        <v>45</v>
      </c>
      <c r="H875" s="198"/>
      <c r="I875" s="198"/>
      <c r="J875" s="198"/>
      <c r="K875" s="198">
        <v>45</v>
      </c>
      <c r="L875" s="198"/>
      <c r="M875" s="198"/>
      <c r="N875" s="198"/>
      <c r="O875" s="152" t="s">
        <v>348</v>
      </c>
      <c r="P875" s="152"/>
      <c r="Q875" s="152"/>
      <c r="R875" s="152"/>
      <c r="S875" s="198">
        <v>40</v>
      </c>
      <c r="T875" s="198"/>
      <c r="U875" s="198"/>
      <c r="V875" s="198"/>
      <c r="W875" s="198">
        <v>40</v>
      </c>
      <c r="X875" s="198"/>
      <c r="Y875" s="198"/>
      <c r="Z875" s="198"/>
      <c r="AA875" s="152" t="s">
        <v>278</v>
      </c>
      <c r="AB875" s="152"/>
      <c r="AC875" s="152"/>
      <c r="AD875" s="235"/>
    </row>
    <row r="876" spans="1:30" ht="15" customHeight="1">
      <c r="A876" s="27"/>
      <c r="B876" s="1" t="s">
        <v>506</v>
      </c>
      <c r="C876" s="1"/>
      <c r="D876" s="1"/>
      <c r="E876" s="1"/>
      <c r="F876" s="1"/>
      <c r="G876" s="177">
        <v>11</v>
      </c>
      <c r="H876" s="198"/>
      <c r="I876" s="198"/>
      <c r="J876" s="198"/>
      <c r="K876" s="198">
        <v>11</v>
      </c>
      <c r="L876" s="198"/>
      <c r="M876" s="198"/>
      <c r="N876" s="198"/>
      <c r="O876" s="152" t="s">
        <v>348</v>
      </c>
      <c r="P876" s="152"/>
      <c r="Q876" s="152"/>
      <c r="R876" s="152"/>
      <c r="S876" s="198">
        <v>13</v>
      </c>
      <c r="T876" s="198"/>
      <c r="U876" s="198"/>
      <c r="V876" s="198"/>
      <c r="W876" s="198">
        <v>13</v>
      </c>
      <c r="X876" s="198"/>
      <c r="Y876" s="198"/>
      <c r="Z876" s="198"/>
      <c r="AA876" s="152" t="s">
        <v>278</v>
      </c>
      <c r="AB876" s="152"/>
      <c r="AC876" s="152"/>
      <c r="AD876" s="235"/>
    </row>
    <row r="877" spans="1:30" ht="15" customHeight="1">
      <c r="A877" s="27"/>
      <c r="B877" s="1" t="s">
        <v>121</v>
      </c>
      <c r="C877" s="1"/>
      <c r="D877" s="1"/>
      <c r="E877" s="1"/>
      <c r="F877" s="1"/>
      <c r="G877" s="177">
        <v>337</v>
      </c>
      <c r="H877" s="198"/>
      <c r="I877" s="198"/>
      <c r="J877" s="198"/>
      <c r="K877" s="198">
        <v>274</v>
      </c>
      <c r="L877" s="198"/>
      <c r="M877" s="198"/>
      <c r="N877" s="198"/>
      <c r="O877" s="198">
        <v>63</v>
      </c>
      <c r="P877" s="513"/>
      <c r="Q877" s="513"/>
      <c r="R877" s="513"/>
      <c r="S877" s="198">
        <v>403</v>
      </c>
      <c r="T877" s="198"/>
      <c r="U877" s="198"/>
      <c r="V877" s="198"/>
      <c r="W877" s="198">
        <v>339</v>
      </c>
      <c r="X877" s="198"/>
      <c r="Y877" s="198"/>
      <c r="Z877" s="198"/>
      <c r="AA877" s="198">
        <v>64</v>
      </c>
      <c r="AB877" s="513"/>
      <c r="AC877" s="513"/>
      <c r="AD877" s="514"/>
    </row>
    <row r="878" spans="1:30" ht="15" customHeight="1">
      <c r="A878" s="27"/>
      <c r="B878" s="1" t="s">
        <v>122</v>
      </c>
      <c r="C878" s="1"/>
      <c r="D878" s="1"/>
      <c r="E878" s="1"/>
      <c r="F878" s="1"/>
      <c r="G878" s="177">
        <v>12</v>
      </c>
      <c r="H878" s="198"/>
      <c r="I878" s="198"/>
      <c r="J878" s="198"/>
      <c r="K878" s="198">
        <v>6</v>
      </c>
      <c r="L878" s="198"/>
      <c r="M878" s="198"/>
      <c r="N878" s="198"/>
      <c r="O878" s="198">
        <v>6</v>
      </c>
      <c r="P878" s="513"/>
      <c r="Q878" s="513"/>
      <c r="R878" s="513"/>
      <c r="S878" s="198">
        <v>12</v>
      </c>
      <c r="T878" s="198"/>
      <c r="U878" s="198"/>
      <c r="V878" s="198"/>
      <c r="W878" s="198">
        <v>5</v>
      </c>
      <c r="X878" s="198"/>
      <c r="Y878" s="198"/>
      <c r="Z878" s="198"/>
      <c r="AA878" s="198">
        <v>7</v>
      </c>
      <c r="AB878" s="513"/>
      <c r="AC878" s="513"/>
      <c r="AD878" s="514"/>
    </row>
    <row r="879" spans="1:30" ht="15" customHeight="1">
      <c r="A879" s="27"/>
      <c r="B879" s="90" t="s">
        <v>7</v>
      </c>
      <c r="C879" s="1"/>
      <c r="D879" s="1"/>
      <c r="E879" s="1"/>
      <c r="F879" s="1"/>
      <c r="G879" s="177">
        <v>21</v>
      </c>
      <c r="H879" s="198"/>
      <c r="I879" s="198"/>
      <c r="J879" s="198"/>
      <c r="K879" s="198">
        <v>16</v>
      </c>
      <c r="L879" s="198"/>
      <c r="M879" s="198"/>
      <c r="N879" s="198"/>
      <c r="O879" s="198">
        <v>5</v>
      </c>
      <c r="P879" s="513"/>
      <c r="Q879" s="513"/>
      <c r="R879" s="513"/>
      <c r="S879" s="198">
        <v>30</v>
      </c>
      <c r="T879" s="198"/>
      <c r="U879" s="198"/>
      <c r="V879" s="198"/>
      <c r="W879" s="198">
        <v>27</v>
      </c>
      <c r="X879" s="198"/>
      <c r="Y879" s="198"/>
      <c r="Z879" s="198"/>
      <c r="AA879" s="198">
        <v>3</v>
      </c>
      <c r="AB879" s="513"/>
      <c r="AC879" s="513"/>
      <c r="AD879" s="514"/>
    </row>
    <row r="880" spans="1:30" ht="15" customHeight="1">
      <c r="A880" s="27" t="s">
        <v>125</v>
      </c>
      <c r="B880" s="1"/>
      <c r="C880" s="1"/>
      <c r="D880" s="1"/>
      <c r="E880" s="1"/>
      <c r="F880" s="1"/>
      <c r="G880" s="177">
        <v>6666</v>
      </c>
      <c r="H880" s="198"/>
      <c r="I880" s="198"/>
      <c r="J880" s="198"/>
      <c r="K880" s="198">
        <v>5522</v>
      </c>
      <c r="L880" s="198"/>
      <c r="M880" s="198"/>
      <c r="N880" s="198"/>
      <c r="O880" s="198">
        <v>1144</v>
      </c>
      <c r="P880" s="513"/>
      <c r="Q880" s="513"/>
      <c r="R880" s="513"/>
      <c r="S880" s="198">
        <v>7762</v>
      </c>
      <c r="T880" s="198"/>
      <c r="U880" s="198"/>
      <c r="V880" s="198"/>
      <c r="W880" s="198">
        <v>6782</v>
      </c>
      <c r="X880" s="198"/>
      <c r="Y880" s="198"/>
      <c r="Z880" s="198"/>
      <c r="AA880" s="198">
        <v>980</v>
      </c>
      <c r="AB880" s="513"/>
      <c r="AC880" s="513"/>
      <c r="AD880" s="514"/>
    </row>
    <row r="881" spans="1:30" ht="15" customHeight="1">
      <c r="A881" s="27"/>
      <c r="B881" s="1" t="s">
        <v>126</v>
      </c>
      <c r="C881" s="1"/>
      <c r="D881" s="1"/>
      <c r="E881" s="1"/>
      <c r="F881" s="1"/>
      <c r="G881" s="177">
        <v>3104</v>
      </c>
      <c r="H881" s="198"/>
      <c r="I881" s="198"/>
      <c r="J881" s="198"/>
      <c r="K881" s="198">
        <v>2782</v>
      </c>
      <c r="L881" s="198"/>
      <c r="M881" s="198"/>
      <c r="N881" s="198"/>
      <c r="O881" s="198">
        <v>322</v>
      </c>
      <c r="P881" s="513"/>
      <c r="Q881" s="513"/>
      <c r="R881" s="513"/>
      <c r="S881" s="198">
        <v>3726</v>
      </c>
      <c r="T881" s="198"/>
      <c r="U881" s="198"/>
      <c r="V881" s="198"/>
      <c r="W881" s="198">
        <v>3494</v>
      </c>
      <c r="X881" s="198"/>
      <c r="Y881" s="198"/>
      <c r="Z881" s="198"/>
      <c r="AA881" s="198">
        <v>232</v>
      </c>
      <c r="AB881" s="513"/>
      <c r="AC881" s="513"/>
      <c r="AD881" s="514"/>
    </row>
    <row r="882" spans="1:30" ht="15" customHeight="1">
      <c r="A882" s="27"/>
      <c r="B882" s="1" t="s">
        <v>127</v>
      </c>
      <c r="C882" s="1"/>
      <c r="D882" s="1"/>
      <c r="E882" s="1"/>
      <c r="F882" s="1"/>
      <c r="G882" s="177">
        <v>1481</v>
      </c>
      <c r="H882" s="198"/>
      <c r="I882" s="198"/>
      <c r="J882" s="198"/>
      <c r="K882" s="198">
        <v>1201</v>
      </c>
      <c r="L882" s="198"/>
      <c r="M882" s="198"/>
      <c r="N882" s="198"/>
      <c r="O882" s="198">
        <v>280</v>
      </c>
      <c r="P882" s="513"/>
      <c r="Q882" s="513"/>
      <c r="R882" s="513"/>
      <c r="S882" s="198">
        <v>1707</v>
      </c>
      <c r="T882" s="198"/>
      <c r="U882" s="198"/>
      <c r="V882" s="198"/>
      <c r="W882" s="198">
        <v>1430</v>
      </c>
      <c r="X882" s="198"/>
      <c r="Y882" s="198"/>
      <c r="Z882" s="198"/>
      <c r="AA882" s="198">
        <v>277</v>
      </c>
      <c r="AB882" s="513"/>
      <c r="AC882" s="513"/>
      <c r="AD882" s="514"/>
    </row>
    <row r="883" spans="1:30" ht="15" customHeight="1">
      <c r="A883" s="27"/>
      <c r="B883" s="90" t="s">
        <v>7</v>
      </c>
      <c r="C883" s="1"/>
      <c r="D883" s="1"/>
      <c r="E883" s="1"/>
      <c r="F883" s="1"/>
      <c r="G883" s="177">
        <f>G880-G881-G882</f>
        <v>2081</v>
      </c>
      <c r="H883" s="198"/>
      <c r="I883" s="198"/>
      <c r="J883" s="198"/>
      <c r="K883" s="198">
        <f>K880-K881-K882</f>
        <v>1539</v>
      </c>
      <c r="L883" s="198"/>
      <c r="M883" s="198"/>
      <c r="N883" s="198"/>
      <c r="O883" s="198">
        <f>O880-O881-O882</f>
        <v>542</v>
      </c>
      <c r="P883" s="198"/>
      <c r="Q883" s="198"/>
      <c r="R883" s="198"/>
      <c r="S883" s="198">
        <f>S880-S881-S882</f>
        <v>2329</v>
      </c>
      <c r="T883" s="198"/>
      <c r="U883" s="198"/>
      <c r="V883" s="198"/>
      <c r="W883" s="198">
        <f>W880-W881-W882</f>
        <v>1858</v>
      </c>
      <c r="X883" s="198"/>
      <c r="Y883" s="198"/>
      <c r="Z883" s="198"/>
      <c r="AA883" s="198">
        <f>AA880-AA881-AA882</f>
        <v>471</v>
      </c>
      <c r="AB883" s="198"/>
      <c r="AC883" s="198"/>
      <c r="AD883" s="179"/>
    </row>
    <row r="884" spans="1:30" ht="15" customHeight="1">
      <c r="A884" s="27" t="s">
        <v>274</v>
      </c>
      <c r="B884" s="1"/>
      <c r="C884" s="1"/>
      <c r="D884" s="1"/>
      <c r="E884" s="1"/>
      <c r="F884" s="1"/>
      <c r="G884" s="177">
        <v>1265</v>
      </c>
      <c r="H884" s="198"/>
      <c r="I884" s="198"/>
      <c r="J884" s="198"/>
      <c r="K884" s="198">
        <v>897</v>
      </c>
      <c r="L884" s="198"/>
      <c r="M884" s="198"/>
      <c r="N884" s="198"/>
      <c r="O884" s="198">
        <v>368</v>
      </c>
      <c r="P884" s="513"/>
      <c r="Q884" s="513"/>
      <c r="R884" s="513"/>
      <c r="S884" s="198">
        <v>1212</v>
      </c>
      <c r="T884" s="198"/>
      <c r="U884" s="198"/>
      <c r="V884" s="198"/>
      <c r="W884" s="198">
        <v>907</v>
      </c>
      <c r="X884" s="198"/>
      <c r="Y884" s="198"/>
      <c r="Z884" s="198"/>
      <c r="AA884" s="198">
        <v>305</v>
      </c>
      <c r="AB884" s="513"/>
      <c r="AC884" s="513"/>
      <c r="AD884" s="514"/>
    </row>
    <row r="885" spans="1:30" ht="15" customHeight="1">
      <c r="A885" s="27"/>
      <c r="B885" s="1" t="s">
        <v>275</v>
      </c>
      <c r="C885" s="1"/>
      <c r="D885" s="1"/>
      <c r="E885" s="1"/>
      <c r="F885" s="1"/>
      <c r="G885" s="177">
        <v>833</v>
      </c>
      <c r="H885" s="198"/>
      <c r="I885" s="198"/>
      <c r="J885" s="198"/>
      <c r="K885" s="198">
        <v>583</v>
      </c>
      <c r="L885" s="198"/>
      <c r="M885" s="198"/>
      <c r="N885" s="198"/>
      <c r="O885" s="198">
        <v>250</v>
      </c>
      <c r="P885" s="513"/>
      <c r="Q885" s="513"/>
      <c r="R885" s="513"/>
      <c r="S885" s="198">
        <v>798</v>
      </c>
      <c r="T885" s="198"/>
      <c r="U885" s="198"/>
      <c r="V885" s="198"/>
      <c r="W885" s="198">
        <v>588</v>
      </c>
      <c r="X885" s="198"/>
      <c r="Y885" s="198"/>
      <c r="Z885" s="198"/>
      <c r="AA885" s="198">
        <v>210</v>
      </c>
      <c r="AB885" s="513"/>
      <c r="AC885" s="513"/>
      <c r="AD885" s="514"/>
    </row>
    <row r="886" spans="1:30" ht="15" customHeight="1">
      <c r="A886" s="27"/>
      <c r="B886" s="1" t="s">
        <v>276</v>
      </c>
      <c r="C886" s="1"/>
      <c r="D886" s="1"/>
      <c r="E886" s="1"/>
      <c r="F886" s="1"/>
      <c r="G886" s="177">
        <v>128</v>
      </c>
      <c r="H886" s="198"/>
      <c r="I886" s="198"/>
      <c r="J886" s="198"/>
      <c r="K886" s="198">
        <v>107</v>
      </c>
      <c r="L886" s="198"/>
      <c r="M886" s="198"/>
      <c r="N886" s="198"/>
      <c r="O886" s="198">
        <v>21</v>
      </c>
      <c r="P886" s="513"/>
      <c r="Q886" s="513"/>
      <c r="R886" s="513"/>
      <c r="S886" s="198">
        <v>138</v>
      </c>
      <c r="T886" s="198"/>
      <c r="U886" s="198"/>
      <c r="V886" s="198"/>
      <c r="W886" s="198">
        <v>112</v>
      </c>
      <c r="X886" s="198"/>
      <c r="Y886" s="198"/>
      <c r="Z886" s="198"/>
      <c r="AA886" s="198">
        <v>26</v>
      </c>
      <c r="AB886" s="513"/>
      <c r="AC886" s="513"/>
      <c r="AD886" s="514"/>
    </row>
    <row r="887" spans="1:30" ht="15" customHeight="1">
      <c r="A887" s="27"/>
      <c r="B887" s="90" t="s">
        <v>7</v>
      </c>
      <c r="C887" s="1"/>
      <c r="D887" s="1"/>
      <c r="E887" s="1"/>
      <c r="F887" s="1"/>
      <c r="G887" s="177">
        <f>G884-G885-G886</f>
        <v>304</v>
      </c>
      <c r="H887" s="198"/>
      <c r="I887" s="198"/>
      <c r="J887" s="198"/>
      <c r="K887" s="198">
        <f>K884-K885-K886</f>
        <v>207</v>
      </c>
      <c r="L887" s="198"/>
      <c r="M887" s="198"/>
      <c r="N887" s="198"/>
      <c r="O887" s="198">
        <f>O884-O885-O886</f>
        <v>97</v>
      </c>
      <c r="P887" s="198"/>
      <c r="Q887" s="198"/>
      <c r="R887" s="198"/>
      <c r="S887" s="198">
        <f>S884-S885-S886</f>
        <v>276</v>
      </c>
      <c r="T887" s="198"/>
      <c r="U887" s="198"/>
      <c r="V887" s="198"/>
      <c r="W887" s="198">
        <f>W884-W885-W886</f>
        <v>207</v>
      </c>
      <c r="X887" s="198"/>
      <c r="Y887" s="198"/>
      <c r="Z887" s="198"/>
      <c r="AA887" s="198">
        <f>AA884-AA885-AA886</f>
        <v>69</v>
      </c>
      <c r="AB887" s="198"/>
      <c r="AC887" s="198"/>
      <c r="AD887" s="179"/>
    </row>
    <row r="888" spans="1:30" ht="15" customHeight="1">
      <c r="A888" s="29" t="s">
        <v>338</v>
      </c>
      <c r="B888" s="24"/>
      <c r="C888" s="24"/>
      <c r="D888" s="24"/>
      <c r="E888" s="24"/>
      <c r="F888" s="24"/>
      <c r="G888" s="164">
        <f>8483-G880-G884</f>
        <v>552</v>
      </c>
      <c r="H888" s="180"/>
      <c r="I888" s="180"/>
      <c r="J888" s="180"/>
      <c r="K888" s="180">
        <f>6844-K880-K884</f>
        <v>425</v>
      </c>
      <c r="L888" s="180"/>
      <c r="M888" s="180"/>
      <c r="N888" s="180"/>
      <c r="O888" s="180">
        <f>6844-O880-O884</f>
        <v>5332</v>
      </c>
      <c r="P888" s="180"/>
      <c r="Q888" s="180"/>
      <c r="R888" s="180"/>
      <c r="S888" s="180">
        <f>9678-S880-S884</f>
        <v>704</v>
      </c>
      <c r="T888" s="180"/>
      <c r="U888" s="180"/>
      <c r="V888" s="180"/>
      <c r="W888" s="180">
        <f>8235-W880-W884</f>
        <v>546</v>
      </c>
      <c r="X888" s="180"/>
      <c r="Y888" s="180"/>
      <c r="Z888" s="180"/>
      <c r="AA888" s="180">
        <f>1443-AA880-AA884</f>
        <v>158</v>
      </c>
      <c r="AB888" s="180"/>
      <c r="AC888" s="180"/>
      <c r="AD888" s="172"/>
    </row>
    <row r="889" spans="20:30" s="88" customFormat="1" ht="15" customHeight="1">
      <c r="T889" s="237" t="s">
        <v>293</v>
      </c>
      <c r="U889" s="237"/>
      <c r="V889" s="237"/>
      <c r="W889" s="237"/>
      <c r="X889" s="237"/>
      <c r="Y889" s="237"/>
      <c r="Z889" s="237"/>
      <c r="AA889" s="237"/>
      <c r="AB889" s="237"/>
      <c r="AC889" s="237"/>
      <c r="AD889" s="237"/>
    </row>
    <row r="890" spans="20:30" ht="15" customHeight="1"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</row>
    <row r="891" spans="1:30" ht="15" customHeight="1">
      <c r="A891" s="133" t="s">
        <v>388</v>
      </c>
      <c r="B891" s="123"/>
      <c r="C891" s="123"/>
      <c r="D891" s="123"/>
      <c r="E891" s="123"/>
      <c r="F891" s="123"/>
      <c r="G891" s="123"/>
      <c r="H891" s="123"/>
      <c r="I891" s="123"/>
      <c r="J891" s="123"/>
      <c r="K891" s="123"/>
      <c r="L891" s="123"/>
      <c r="M891" s="123"/>
      <c r="N891" s="123"/>
      <c r="O891" s="123"/>
      <c r="P891" s="123"/>
      <c r="Q891" s="123"/>
      <c r="R891" s="123"/>
      <c r="S891" s="123"/>
      <c r="T891" s="123"/>
      <c r="U891" s="126"/>
      <c r="V891" s="126"/>
      <c r="W891" s="126"/>
      <c r="X891" s="126"/>
      <c r="Y891" s="126"/>
      <c r="Z891" s="22"/>
      <c r="AA891" s="22"/>
      <c r="AB891" s="22"/>
      <c r="AC891" s="22"/>
      <c r="AD891" s="22"/>
    </row>
    <row r="892" spans="1:30" ht="12" customHeight="1">
      <c r="A892" s="24"/>
      <c r="B892" s="59" t="s">
        <v>56</v>
      </c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19"/>
      <c r="V892" s="19"/>
      <c r="W892" s="19"/>
      <c r="X892" s="19"/>
      <c r="Y892" s="141" t="s">
        <v>68</v>
      </c>
      <c r="Z892" s="141"/>
      <c r="AA892" s="141"/>
      <c r="AB892" s="141"/>
      <c r="AC892" s="141"/>
      <c r="AD892" s="141"/>
    </row>
    <row r="893" spans="1:30" ht="14.25" customHeight="1">
      <c r="A893" s="348" t="s">
        <v>32</v>
      </c>
      <c r="B893" s="348"/>
      <c r="C893" s="348"/>
      <c r="D893" s="348"/>
      <c r="E893" s="348"/>
      <c r="F893" s="349"/>
      <c r="G893" s="339" t="s">
        <v>69</v>
      </c>
      <c r="H893" s="340"/>
      <c r="I893" s="340"/>
      <c r="J893" s="340"/>
      <c r="K893" s="340"/>
      <c r="L893" s="340"/>
      <c r="M893" s="340"/>
      <c r="N893" s="340"/>
      <c r="O893" s="340"/>
      <c r="P893" s="340"/>
      <c r="Q893" s="340"/>
      <c r="R893" s="340"/>
      <c r="S893" s="314" t="s">
        <v>255</v>
      </c>
      <c r="T893" s="314"/>
      <c r="U893" s="314"/>
      <c r="V893" s="314"/>
      <c r="W893" s="314"/>
      <c r="X893" s="314"/>
      <c r="Y893" s="314"/>
      <c r="Z893" s="314"/>
      <c r="AA893" s="314"/>
      <c r="AB893" s="314"/>
      <c r="AC893" s="314"/>
      <c r="AD893" s="314"/>
    </row>
    <row r="894" spans="1:30" ht="14.25" customHeight="1">
      <c r="A894" s="314"/>
      <c r="B894" s="314"/>
      <c r="C894" s="314"/>
      <c r="D894" s="314"/>
      <c r="E894" s="314"/>
      <c r="F894" s="339"/>
      <c r="G894" s="338" t="s">
        <v>544</v>
      </c>
      <c r="H894" s="308"/>
      <c r="I894" s="308"/>
      <c r="J894" s="308"/>
      <c r="K894" s="339" t="s">
        <v>70</v>
      </c>
      <c r="L894" s="340"/>
      <c r="M894" s="340"/>
      <c r="N894" s="341"/>
      <c r="O894" s="308" t="s">
        <v>71</v>
      </c>
      <c r="P894" s="308"/>
      <c r="Q894" s="308"/>
      <c r="R894" s="308"/>
      <c r="S894" s="314" t="s">
        <v>544</v>
      </c>
      <c r="T894" s="314"/>
      <c r="U894" s="314"/>
      <c r="V894" s="314"/>
      <c r="W894" s="314" t="s">
        <v>70</v>
      </c>
      <c r="X894" s="314"/>
      <c r="Y894" s="314"/>
      <c r="Z894" s="314"/>
      <c r="AA894" s="314" t="s">
        <v>71</v>
      </c>
      <c r="AB894" s="314"/>
      <c r="AC894" s="314"/>
      <c r="AD894" s="314"/>
    </row>
    <row r="895" spans="1:30" s="4" customFormat="1" ht="29.25" customHeight="1">
      <c r="A895" s="342" t="s">
        <v>18</v>
      </c>
      <c r="B895" s="343"/>
      <c r="C895" s="343"/>
      <c r="D895" s="343"/>
      <c r="E895" s="343"/>
      <c r="F895" s="343"/>
      <c r="G895" s="229">
        <v>31791</v>
      </c>
      <c r="H895" s="178"/>
      <c r="I895" s="178"/>
      <c r="J895" s="178"/>
      <c r="K895" s="178">
        <v>17600</v>
      </c>
      <c r="L895" s="178"/>
      <c r="M895" s="178"/>
      <c r="N895" s="178"/>
      <c r="O895" s="178">
        <v>14191</v>
      </c>
      <c r="P895" s="178"/>
      <c r="Q895" s="178"/>
      <c r="R895" s="178"/>
      <c r="S895" s="178">
        <v>33778</v>
      </c>
      <c r="T895" s="178"/>
      <c r="U895" s="178"/>
      <c r="V895" s="178"/>
      <c r="W895" s="178">
        <v>19690</v>
      </c>
      <c r="X895" s="178"/>
      <c r="Y895" s="178"/>
      <c r="Z895" s="178"/>
      <c r="AA895" s="178">
        <v>14088</v>
      </c>
      <c r="AB895" s="178"/>
      <c r="AC895" s="178"/>
      <c r="AD895" s="168"/>
    </row>
    <row r="896" spans="1:30" ht="15" customHeight="1">
      <c r="A896" s="344" t="s">
        <v>230</v>
      </c>
      <c r="B896" s="190"/>
      <c r="C896" s="190"/>
      <c r="D896" s="190"/>
      <c r="E896" s="190"/>
      <c r="F896" s="190"/>
      <c r="G896" s="177">
        <v>12798</v>
      </c>
      <c r="H896" s="198"/>
      <c r="I896" s="198"/>
      <c r="J896" s="198"/>
      <c r="K896" s="198">
        <v>8865</v>
      </c>
      <c r="L896" s="198"/>
      <c r="M896" s="198"/>
      <c r="N896" s="198"/>
      <c r="O896" s="198">
        <v>3933</v>
      </c>
      <c r="P896" s="198"/>
      <c r="Q896" s="198"/>
      <c r="R896" s="198"/>
      <c r="S896" s="198">
        <v>14157</v>
      </c>
      <c r="T896" s="198"/>
      <c r="U896" s="198"/>
      <c r="V896" s="198"/>
      <c r="W896" s="198">
        <v>9507</v>
      </c>
      <c r="X896" s="198"/>
      <c r="Y896" s="198"/>
      <c r="Z896" s="198"/>
      <c r="AA896" s="198">
        <v>4650</v>
      </c>
      <c r="AB896" s="198"/>
      <c r="AC896" s="198"/>
      <c r="AD896" s="179"/>
    </row>
    <row r="897" spans="1:30" ht="15" customHeight="1">
      <c r="A897" s="27"/>
      <c r="B897" s="225" t="s">
        <v>72</v>
      </c>
      <c r="C897" s="225"/>
      <c r="D897" s="225"/>
      <c r="E897" s="225"/>
      <c r="F897" s="1"/>
      <c r="G897" s="177">
        <v>2343</v>
      </c>
      <c r="H897" s="198"/>
      <c r="I897" s="198"/>
      <c r="J897" s="198"/>
      <c r="K897" s="198">
        <v>2343</v>
      </c>
      <c r="L897" s="198"/>
      <c r="M897" s="198"/>
      <c r="N897" s="198"/>
      <c r="O897" s="152" t="s">
        <v>348</v>
      </c>
      <c r="P897" s="152"/>
      <c r="Q897" s="152"/>
      <c r="R897" s="152"/>
      <c r="S897" s="198">
        <v>2307</v>
      </c>
      <c r="T897" s="198"/>
      <c r="U897" s="198"/>
      <c r="V897" s="198"/>
      <c r="W897" s="198">
        <v>2307</v>
      </c>
      <c r="X897" s="198"/>
      <c r="Y897" s="198"/>
      <c r="Z897" s="198"/>
      <c r="AA897" s="152" t="s">
        <v>241</v>
      </c>
      <c r="AB897" s="152"/>
      <c r="AC897" s="152"/>
      <c r="AD897" s="235"/>
    </row>
    <row r="898" spans="1:30" ht="15" customHeight="1">
      <c r="A898" s="27"/>
      <c r="B898" s="225" t="s">
        <v>363</v>
      </c>
      <c r="C898" s="225"/>
      <c r="D898" s="225"/>
      <c r="E898" s="225"/>
      <c r="F898" s="1"/>
      <c r="G898" s="177">
        <v>10455</v>
      </c>
      <c r="H898" s="198"/>
      <c r="I898" s="198"/>
      <c r="J898" s="198"/>
      <c r="K898" s="198">
        <v>6522</v>
      </c>
      <c r="L898" s="198"/>
      <c r="M898" s="198"/>
      <c r="N898" s="198"/>
      <c r="O898" s="198">
        <v>3933</v>
      </c>
      <c r="P898" s="198"/>
      <c r="Q898" s="198"/>
      <c r="R898" s="198"/>
      <c r="S898" s="198">
        <v>11850</v>
      </c>
      <c r="T898" s="198"/>
      <c r="U898" s="198"/>
      <c r="V898" s="198"/>
      <c r="W898" s="198">
        <v>7200</v>
      </c>
      <c r="X898" s="198"/>
      <c r="Y898" s="198"/>
      <c r="Z898" s="198"/>
      <c r="AA898" s="198">
        <v>4650</v>
      </c>
      <c r="AB898" s="198"/>
      <c r="AC898" s="198"/>
      <c r="AD898" s="179"/>
    </row>
    <row r="899" spans="1:30" ht="15" customHeight="1">
      <c r="A899" s="344" t="s">
        <v>57</v>
      </c>
      <c r="B899" s="190"/>
      <c r="C899" s="190"/>
      <c r="D899" s="190"/>
      <c r="E899" s="190"/>
      <c r="F899" s="190"/>
      <c r="G899" s="177">
        <v>18993</v>
      </c>
      <c r="H899" s="198"/>
      <c r="I899" s="198"/>
      <c r="J899" s="198"/>
      <c r="K899" s="198">
        <v>8735</v>
      </c>
      <c r="L899" s="198"/>
      <c r="M899" s="198"/>
      <c r="N899" s="198"/>
      <c r="O899" s="198">
        <v>10258</v>
      </c>
      <c r="P899" s="198"/>
      <c r="Q899" s="198"/>
      <c r="R899" s="198"/>
      <c r="S899" s="198">
        <v>19621</v>
      </c>
      <c r="T899" s="198"/>
      <c r="U899" s="198"/>
      <c r="V899" s="198"/>
      <c r="W899" s="198">
        <v>10183</v>
      </c>
      <c r="X899" s="198"/>
      <c r="Y899" s="198"/>
      <c r="Z899" s="198"/>
      <c r="AA899" s="198">
        <v>9438</v>
      </c>
      <c r="AB899" s="198"/>
      <c r="AC899" s="198"/>
      <c r="AD899" s="179"/>
    </row>
    <row r="900" spans="1:30" ht="12.75" customHeight="1">
      <c r="A900" s="27" t="s">
        <v>94</v>
      </c>
      <c r="B900" s="1"/>
      <c r="C900" s="1"/>
      <c r="D900" s="1"/>
      <c r="E900" s="1"/>
      <c r="F900" s="1"/>
      <c r="G900" s="177"/>
      <c r="H900" s="198"/>
      <c r="I900" s="198"/>
      <c r="J900" s="198"/>
      <c r="K900" s="198"/>
      <c r="L900" s="198"/>
      <c r="M900" s="198"/>
      <c r="N900" s="198"/>
      <c r="O900" s="198"/>
      <c r="P900" s="198"/>
      <c r="Q900" s="198"/>
      <c r="R900" s="198"/>
      <c r="S900" s="198"/>
      <c r="T900" s="198"/>
      <c r="U900" s="198"/>
      <c r="V900" s="198"/>
      <c r="W900" s="198"/>
      <c r="X900" s="198"/>
      <c r="Y900" s="198"/>
      <c r="Z900" s="198"/>
      <c r="AA900" s="198"/>
      <c r="AB900" s="198"/>
      <c r="AC900" s="198"/>
      <c r="AD900" s="179"/>
    </row>
    <row r="901" spans="1:30" ht="14.25" customHeight="1">
      <c r="A901" s="27" t="s">
        <v>368</v>
      </c>
      <c r="B901" s="1"/>
      <c r="C901" s="1"/>
      <c r="D901" s="1"/>
      <c r="E901" s="1"/>
      <c r="F901" s="1"/>
      <c r="G901" s="177">
        <v>11024</v>
      </c>
      <c r="H901" s="198"/>
      <c r="I901" s="198"/>
      <c r="J901" s="198"/>
      <c r="K901" s="198">
        <v>6143</v>
      </c>
      <c r="L901" s="198"/>
      <c r="M901" s="198"/>
      <c r="N901" s="198"/>
      <c r="O901" s="198">
        <v>4881</v>
      </c>
      <c r="P901" s="198"/>
      <c r="Q901" s="198"/>
      <c r="R901" s="198"/>
      <c r="S901" s="198">
        <v>10802</v>
      </c>
      <c r="T901" s="198"/>
      <c r="U901" s="198"/>
      <c r="V901" s="198"/>
      <c r="W901" s="198">
        <v>6935</v>
      </c>
      <c r="X901" s="198"/>
      <c r="Y901" s="198"/>
      <c r="Z901" s="198"/>
      <c r="AA901" s="198">
        <v>3867</v>
      </c>
      <c r="AB901" s="198"/>
      <c r="AC901" s="198"/>
      <c r="AD901" s="179"/>
    </row>
    <row r="902" spans="1:30" ht="15" customHeight="1">
      <c r="A902" s="27"/>
      <c r="B902" s="1" t="s">
        <v>588</v>
      </c>
      <c r="C902" s="1"/>
      <c r="D902" s="1"/>
      <c r="E902" s="1"/>
      <c r="F902" s="1"/>
      <c r="G902" s="177">
        <v>3566</v>
      </c>
      <c r="H902" s="198"/>
      <c r="I902" s="198"/>
      <c r="J902" s="198"/>
      <c r="K902" s="198">
        <v>1332</v>
      </c>
      <c r="L902" s="198"/>
      <c r="M902" s="198"/>
      <c r="N902" s="198"/>
      <c r="O902" s="198">
        <v>2234</v>
      </c>
      <c r="P902" s="198"/>
      <c r="Q902" s="198"/>
      <c r="R902" s="198"/>
      <c r="S902" s="198">
        <v>3270</v>
      </c>
      <c r="T902" s="198"/>
      <c r="U902" s="198"/>
      <c r="V902" s="198"/>
      <c r="W902" s="198">
        <v>1590</v>
      </c>
      <c r="X902" s="198"/>
      <c r="Y902" s="198"/>
      <c r="Z902" s="198"/>
      <c r="AA902" s="198">
        <v>1680</v>
      </c>
      <c r="AB902" s="198"/>
      <c r="AC902" s="198"/>
      <c r="AD902" s="179"/>
    </row>
    <row r="903" spans="1:30" ht="15" customHeight="1">
      <c r="A903" s="27"/>
      <c r="B903" s="1"/>
      <c r="C903" s="110" t="s">
        <v>35</v>
      </c>
      <c r="D903" s="110"/>
      <c r="E903" s="1"/>
      <c r="F903" s="1"/>
      <c r="G903" s="177">
        <v>240</v>
      </c>
      <c r="H903" s="198"/>
      <c r="I903" s="198"/>
      <c r="J903" s="198"/>
      <c r="K903" s="198">
        <v>72</v>
      </c>
      <c r="L903" s="198"/>
      <c r="M903" s="198"/>
      <c r="N903" s="198"/>
      <c r="O903" s="198">
        <v>168</v>
      </c>
      <c r="P903" s="198"/>
      <c r="Q903" s="198"/>
      <c r="R903" s="198"/>
      <c r="S903" s="198">
        <v>205</v>
      </c>
      <c r="T903" s="198"/>
      <c r="U903" s="198"/>
      <c r="V903" s="198"/>
      <c r="W903" s="198">
        <v>94</v>
      </c>
      <c r="X903" s="198"/>
      <c r="Y903" s="198"/>
      <c r="Z903" s="198"/>
      <c r="AA903" s="198">
        <v>111</v>
      </c>
      <c r="AB903" s="198"/>
      <c r="AC903" s="198"/>
      <c r="AD903" s="179"/>
    </row>
    <row r="904" spans="1:30" ht="15" customHeight="1">
      <c r="A904" s="27"/>
      <c r="B904" s="1"/>
      <c r="C904" s="110" t="s">
        <v>36</v>
      </c>
      <c r="D904" s="110"/>
      <c r="E904" s="1"/>
      <c r="F904" s="1"/>
      <c r="G904" s="177">
        <v>256</v>
      </c>
      <c r="H904" s="198"/>
      <c r="I904" s="198"/>
      <c r="J904" s="198"/>
      <c r="K904" s="198">
        <v>60</v>
      </c>
      <c r="L904" s="198"/>
      <c r="M904" s="198"/>
      <c r="N904" s="198"/>
      <c r="O904" s="198">
        <v>196</v>
      </c>
      <c r="P904" s="198"/>
      <c r="Q904" s="198"/>
      <c r="R904" s="198"/>
      <c r="S904" s="198">
        <v>244</v>
      </c>
      <c r="T904" s="198"/>
      <c r="U904" s="198"/>
      <c r="V904" s="198"/>
      <c r="W904" s="198">
        <v>85</v>
      </c>
      <c r="X904" s="198"/>
      <c r="Y904" s="198"/>
      <c r="Z904" s="198"/>
      <c r="AA904" s="198">
        <v>159</v>
      </c>
      <c r="AB904" s="198"/>
      <c r="AC904" s="198"/>
      <c r="AD904" s="179"/>
    </row>
    <row r="905" spans="1:30" ht="15" customHeight="1">
      <c r="A905" s="27"/>
      <c r="B905" s="1"/>
      <c r="C905" s="110" t="s">
        <v>284</v>
      </c>
      <c r="D905" s="110"/>
      <c r="E905" s="1"/>
      <c r="F905" s="1"/>
      <c r="G905" s="177">
        <v>432</v>
      </c>
      <c r="H905" s="198"/>
      <c r="I905" s="198"/>
      <c r="J905" s="198"/>
      <c r="K905" s="198">
        <v>152</v>
      </c>
      <c r="L905" s="198"/>
      <c r="M905" s="198"/>
      <c r="N905" s="198"/>
      <c r="O905" s="198">
        <v>280</v>
      </c>
      <c r="P905" s="198"/>
      <c r="Q905" s="198"/>
      <c r="R905" s="198"/>
      <c r="S905" s="198">
        <v>354</v>
      </c>
      <c r="T905" s="198"/>
      <c r="U905" s="198"/>
      <c r="V905" s="198"/>
      <c r="W905" s="198">
        <v>156</v>
      </c>
      <c r="X905" s="198"/>
      <c r="Y905" s="198"/>
      <c r="Z905" s="198"/>
      <c r="AA905" s="198">
        <v>198</v>
      </c>
      <c r="AB905" s="198"/>
      <c r="AC905" s="198"/>
      <c r="AD905" s="179"/>
    </row>
    <row r="906" spans="1:30" ht="15" customHeight="1">
      <c r="A906" s="27"/>
      <c r="B906" s="1"/>
      <c r="C906" s="110" t="s">
        <v>37</v>
      </c>
      <c r="D906" s="110"/>
      <c r="E906" s="1"/>
      <c r="F906" s="1"/>
      <c r="G906" s="177">
        <v>157</v>
      </c>
      <c r="H906" s="198"/>
      <c r="I906" s="198"/>
      <c r="J906" s="198"/>
      <c r="K906" s="198">
        <v>43</v>
      </c>
      <c r="L906" s="198"/>
      <c r="M906" s="198"/>
      <c r="N906" s="198"/>
      <c r="O906" s="198">
        <v>114</v>
      </c>
      <c r="P906" s="198"/>
      <c r="Q906" s="198"/>
      <c r="R906" s="198"/>
      <c r="S906" s="198">
        <v>164</v>
      </c>
      <c r="T906" s="198"/>
      <c r="U906" s="198"/>
      <c r="V906" s="198"/>
      <c r="W906" s="198">
        <v>46</v>
      </c>
      <c r="X906" s="198"/>
      <c r="Y906" s="198"/>
      <c r="Z906" s="198"/>
      <c r="AA906" s="198">
        <v>118</v>
      </c>
      <c r="AB906" s="198"/>
      <c r="AC906" s="198"/>
      <c r="AD906" s="179"/>
    </row>
    <row r="907" spans="1:30" ht="15" customHeight="1">
      <c r="A907" s="27"/>
      <c r="B907" s="1"/>
      <c r="C907" s="110" t="s">
        <v>38</v>
      </c>
      <c r="D907" s="110"/>
      <c r="E907" s="1"/>
      <c r="F907" s="1"/>
      <c r="G907" s="177">
        <v>91</v>
      </c>
      <c r="H907" s="198"/>
      <c r="I907" s="198"/>
      <c r="J907" s="198"/>
      <c r="K907" s="198">
        <v>27</v>
      </c>
      <c r="L907" s="198"/>
      <c r="M907" s="198"/>
      <c r="N907" s="198"/>
      <c r="O907" s="198">
        <v>64</v>
      </c>
      <c r="P907" s="198"/>
      <c r="Q907" s="198"/>
      <c r="R907" s="198"/>
      <c r="S907" s="198">
        <v>71</v>
      </c>
      <c r="T907" s="198"/>
      <c r="U907" s="198"/>
      <c r="V907" s="198"/>
      <c r="W907" s="198">
        <v>35</v>
      </c>
      <c r="X907" s="198"/>
      <c r="Y907" s="198"/>
      <c r="Z907" s="198"/>
      <c r="AA907" s="198">
        <v>36</v>
      </c>
      <c r="AB907" s="198"/>
      <c r="AC907" s="198"/>
      <c r="AD907" s="179"/>
    </row>
    <row r="908" spans="1:30" ht="15" customHeight="1">
      <c r="A908" s="27"/>
      <c r="B908" s="1"/>
      <c r="C908" s="110" t="s">
        <v>39</v>
      </c>
      <c r="D908" s="110"/>
      <c r="E908" s="1"/>
      <c r="F908" s="1"/>
      <c r="G908" s="177">
        <v>148</v>
      </c>
      <c r="H908" s="198"/>
      <c r="I908" s="198"/>
      <c r="J908" s="198"/>
      <c r="K908" s="198">
        <v>41</v>
      </c>
      <c r="L908" s="198"/>
      <c r="M908" s="198"/>
      <c r="N908" s="198"/>
      <c r="O908" s="198">
        <v>107</v>
      </c>
      <c r="P908" s="198"/>
      <c r="Q908" s="198"/>
      <c r="R908" s="198"/>
      <c r="S908" s="198">
        <v>211</v>
      </c>
      <c r="T908" s="198"/>
      <c r="U908" s="198"/>
      <c r="V908" s="198"/>
      <c r="W908" s="198">
        <v>90</v>
      </c>
      <c r="X908" s="198"/>
      <c r="Y908" s="198"/>
      <c r="Z908" s="198"/>
      <c r="AA908" s="198">
        <v>121</v>
      </c>
      <c r="AB908" s="198"/>
      <c r="AC908" s="198"/>
      <c r="AD908" s="179"/>
    </row>
    <row r="909" spans="1:30" ht="15" customHeight="1">
      <c r="A909" s="27"/>
      <c r="B909" s="1"/>
      <c r="C909" s="110" t="s">
        <v>187</v>
      </c>
      <c r="D909" s="110"/>
      <c r="E909" s="1"/>
      <c r="F909" s="1"/>
      <c r="G909" s="177">
        <v>179</v>
      </c>
      <c r="H909" s="198"/>
      <c r="I909" s="198"/>
      <c r="J909" s="198"/>
      <c r="K909" s="198">
        <v>75</v>
      </c>
      <c r="L909" s="198"/>
      <c r="M909" s="198"/>
      <c r="N909" s="198"/>
      <c r="O909" s="198">
        <v>104</v>
      </c>
      <c r="P909" s="198"/>
      <c r="Q909" s="198"/>
      <c r="R909" s="198"/>
      <c r="S909" s="198">
        <v>195</v>
      </c>
      <c r="T909" s="198"/>
      <c r="U909" s="198"/>
      <c r="V909" s="198"/>
      <c r="W909" s="198">
        <v>106</v>
      </c>
      <c r="X909" s="198"/>
      <c r="Y909" s="198"/>
      <c r="Z909" s="198"/>
      <c r="AA909" s="198">
        <v>89</v>
      </c>
      <c r="AB909" s="198"/>
      <c r="AC909" s="198"/>
      <c r="AD909" s="179"/>
    </row>
    <row r="910" spans="1:30" ht="15" customHeight="1">
      <c r="A910" s="27"/>
      <c r="B910" s="1"/>
      <c r="C910" s="110" t="s">
        <v>40</v>
      </c>
      <c r="D910" s="110"/>
      <c r="E910" s="1"/>
      <c r="F910" s="1"/>
      <c r="G910" s="177">
        <v>272</v>
      </c>
      <c r="H910" s="198"/>
      <c r="I910" s="198"/>
      <c r="J910" s="198"/>
      <c r="K910" s="198">
        <v>105</v>
      </c>
      <c r="L910" s="198"/>
      <c r="M910" s="198"/>
      <c r="N910" s="198"/>
      <c r="O910" s="198">
        <v>167</v>
      </c>
      <c r="P910" s="198"/>
      <c r="Q910" s="198"/>
      <c r="R910" s="198"/>
      <c r="S910" s="198">
        <v>286</v>
      </c>
      <c r="T910" s="198"/>
      <c r="U910" s="198"/>
      <c r="V910" s="198"/>
      <c r="W910" s="198">
        <v>157</v>
      </c>
      <c r="X910" s="198"/>
      <c r="Y910" s="198"/>
      <c r="Z910" s="198"/>
      <c r="AA910" s="198">
        <v>129</v>
      </c>
      <c r="AB910" s="198"/>
      <c r="AC910" s="198"/>
      <c r="AD910" s="179"/>
    </row>
    <row r="911" spans="1:30" ht="15" customHeight="1">
      <c r="A911" s="27"/>
      <c r="B911" s="1"/>
      <c r="C911" s="110" t="s">
        <v>354</v>
      </c>
      <c r="D911" s="110"/>
      <c r="E911" s="1"/>
      <c r="F911" s="1"/>
      <c r="G911" s="177">
        <v>1359</v>
      </c>
      <c r="H911" s="198"/>
      <c r="I911" s="198"/>
      <c r="J911" s="198"/>
      <c r="K911" s="198">
        <v>587</v>
      </c>
      <c r="L911" s="198"/>
      <c r="M911" s="198"/>
      <c r="N911" s="198"/>
      <c r="O911" s="198">
        <v>772</v>
      </c>
      <c r="P911" s="198"/>
      <c r="Q911" s="198"/>
      <c r="R911" s="198"/>
      <c r="S911" s="198">
        <v>1076</v>
      </c>
      <c r="T911" s="198"/>
      <c r="U911" s="198"/>
      <c r="V911" s="198"/>
      <c r="W911" s="198">
        <v>610</v>
      </c>
      <c r="X911" s="198"/>
      <c r="Y911" s="198"/>
      <c r="Z911" s="198"/>
      <c r="AA911" s="198">
        <v>466</v>
      </c>
      <c r="AB911" s="198"/>
      <c r="AC911" s="198"/>
      <c r="AD911" s="179"/>
    </row>
    <row r="912" spans="1:30" ht="15" customHeight="1">
      <c r="A912" s="27"/>
      <c r="B912" s="1"/>
      <c r="C912" s="110" t="s">
        <v>41</v>
      </c>
      <c r="D912" s="110"/>
      <c r="E912" s="1"/>
      <c r="F912" s="1"/>
      <c r="G912" s="177">
        <v>197</v>
      </c>
      <c r="H912" s="198"/>
      <c r="I912" s="198"/>
      <c r="J912" s="198"/>
      <c r="K912" s="198">
        <v>91</v>
      </c>
      <c r="L912" s="198"/>
      <c r="M912" s="198"/>
      <c r="N912" s="198"/>
      <c r="O912" s="198">
        <v>106</v>
      </c>
      <c r="P912" s="198"/>
      <c r="Q912" s="198"/>
      <c r="R912" s="198"/>
      <c r="S912" s="198">
        <v>190</v>
      </c>
      <c r="T912" s="198"/>
      <c r="U912" s="198"/>
      <c r="V912" s="198"/>
      <c r="W912" s="198">
        <v>101</v>
      </c>
      <c r="X912" s="198"/>
      <c r="Y912" s="198"/>
      <c r="Z912" s="198"/>
      <c r="AA912" s="198">
        <v>89</v>
      </c>
      <c r="AB912" s="198"/>
      <c r="AC912" s="198"/>
      <c r="AD912" s="179"/>
    </row>
    <row r="913" spans="1:30" ht="15" customHeight="1">
      <c r="A913" s="27"/>
      <c r="B913" s="1"/>
      <c r="C913" s="110" t="s">
        <v>310</v>
      </c>
      <c r="D913" s="110"/>
      <c r="E913" s="1"/>
      <c r="F913" s="1"/>
      <c r="G913" s="177">
        <v>235</v>
      </c>
      <c r="H913" s="198"/>
      <c r="I913" s="198"/>
      <c r="J913" s="198"/>
      <c r="K913" s="198">
        <v>79</v>
      </c>
      <c r="L913" s="198"/>
      <c r="M913" s="198"/>
      <c r="N913" s="198"/>
      <c r="O913" s="198">
        <v>156</v>
      </c>
      <c r="P913" s="198"/>
      <c r="Q913" s="198"/>
      <c r="R913" s="198"/>
      <c r="S913" s="198">
        <v>274</v>
      </c>
      <c r="T913" s="198"/>
      <c r="U913" s="198"/>
      <c r="V913" s="198"/>
      <c r="W913" s="198">
        <v>110</v>
      </c>
      <c r="X913" s="198"/>
      <c r="Y913" s="198"/>
      <c r="Z913" s="198"/>
      <c r="AA913" s="198">
        <v>164</v>
      </c>
      <c r="AB913" s="198"/>
      <c r="AC913" s="198"/>
      <c r="AD913" s="179"/>
    </row>
    <row r="914" spans="1:30" ht="15" customHeight="1">
      <c r="A914" s="27"/>
      <c r="B914" s="1" t="s">
        <v>123</v>
      </c>
      <c r="C914" s="1"/>
      <c r="D914" s="1"/>
      <c r="E914" s="1"/>
      <c r="F914" s="1"/>
      <c r="G914" s="177">
        <v>1923</v>
      </c>
      <c r="H914" s="198"/>
      <c r="I914" s="198"/>
      <c r="J914" s="198"/>
      <c r="K914" s="198">
        <v>996</v>
      </c>
      <c r="L914" s="198"/>
      <c r="M914" s="198"/>
      <c r="N914" s="198"/>
      <c r="O914" s="198">
        <v>927</v>
      </c>
      <c r="P914" s="198"/>
      <c r="Q914" s="198"/>
      <c r="R914" s="198"/>
      <c r="S914" s="198">
        <v>1811</v>
      </c>
      <c r="T914" s="198"/>
      <c r="U914" s="198"/>
      <c r="V914" s="198"/>
      <c r="W914" s="198">
        <v>1122</v>
      </c>
      <c r="X914" s="198"/>
      <c r="Y914" s="198"/>
      <c r="Z914" s="198"/>
      <c r="AA914" s="198">
        <v>689</v>
      </c>
      <c r="AB914" s="198"/>
      <c r="AC914" s="198"/>
      <c r="AD914" s="179"/>
    </row>
    <row r="915" spans="1:30" ht="15" customHeight="1">
      <c r="A915" s="27"/>
      <c r="B915" s="1" t="s">
        <v>355</v>
      </c>
      <c r="C915" s="1"/>
      <c r="D915" s="1"/>
      <c r="E915" s="1"/>
      <c r="F915" s="1"/>
      <c r="G915" s="177">
        <v>85</v>
      </c>
      <c r="H915" s="198"/>
      <c r="I915" s="198"/>
      <c r="J915" s="198"/>
      <c r="K915" s="198">
        <v>27</v>
      </c>
      <c r="L915" s="198"/>
      <c r="M915" s="198"/>
      <c r="N915" s="198"/>
      <c r="O915" s="198">
        <v>58</v>
      </c>
      <c r="P915" s="198"/>
      <c r="Q915" s="198"/>
      <c r="R915" s="198"/>
      <c r="S915" s="198">
        <v>111</v>
      </c>
      <c r="T915" s="198"/>
      <c r="U915" s="198"/>
      <c r="V915" s="198"/>
      <c r="W915" s="198">
        <v>46</v>
      </c>
      <c r="X915" s="198"/>
      <c r="Y915" s="198"/>
      <c r="Z915" s="198"/>
      <c r="AA915" s="198">
        <v>65</v>
      </c>
      <c r="AB915" s="198"/>
      <c r="AC915" s="198"/>
      <c r="AD915" s="179"/>
    </row>
    <row r="916" spans="1:30" ht="15" customHeight="1">
      <c r="A916" s="27"/>
      <c r="B916" s="1" t="s">
        <v>356</v>
      </c>
      <c r="C916" s="1"/>
      <c r="D916" s="1"/>
      <c r="E916" s="1"/>
      <c r="F916" s="1"/>
      <c r="G916" s="177">
        <v>2158</v>
      </c>
      <c r="H916" s="198"/>
      <c r="I916" s="198"/>
      <c r="J916" s="198"/>
      <c r="K916" s="198">
        <v>1350</v>
      </c>
      <c r="L916" s="198"/>
      <c r="M916" s="198"/>
      <c r="N916" s="198"/>
      <c r="O916" s="198">
        <v>808</v>
      </c>
      <c r="P916" s="198"/>
      <c r="Q916" s="198"/>
      <c r="R916" s="198"/>
      <c r="S916" s="198">
        <v>2144</v>
      </c>
      <c r="T916" s="198"/>
      <c r="U916" s="198"/>
      <c r="V916" s="198"/>
      <c r="W916" s="198">
        <v>1515</v>
      </c>
      <c r="X916" s="198"/>
      <c r="Y916" s="198"/>
      <c r="Z916" s="198"/>
      <c r="AA916" s="198">
        <v>629</v>
      </c>
      <c r="AB916" s="198"/>
      <c r="AC916" s="198"/>
      <c r="AD916" s="179"/>
    </row>
    <row r="917" spans="1:30" ht="15" customHeight="1">
      <c r="A917" s="27"/>
      <c r="B917" s="1" t="s">
        <v>117</v>
      </c>
      <c r="C917" s="1"/>
      <c r="D917" s="1"/>
      <c r="E917" s="1"/>
      <c r="F917" s="1"/>
      <c r="G917" s="177">
        <v>76</v>
      </c>
      <c r="H917" s="198"/>
      <c r="I917" s="198"/>
      <c r="J917" s="198"/>
      <c r="K917" s="198">
        <v>31</v>
      </c>
      <c r="L917" s="198"/>
      <c r="M917" s="198"/>
      <c r="N917" s="198"/>
      <c r="O917" s="198">
        <v>45</v>
      </c>
      <c r="P917" s="198"/>
      <c r="Q917" s="198"/>
      <c r="R917" s="198"/>
      <c r="S917" s="198">
        <v>73</v>
      </c>
      <c r="T917" s="198"/>
      <c r="U917" s="198"/>
      <c r="V917" s="198"/>
      <c r="W917" s="198">
        <v>40</v>
      </c>
      <c r="X917" s="198"/>
      <c r="Y917" s="198"/>
      <c r="Z917" s="198"/>
      <c r="AA917" s="198">
        <v>33</v>
      </c>
      <c r="AB917" s="198"/>
      <c r="AC917" s="198"/>
      <c r="AD917" s="179"/>
    </row>
    <row r="918" spans="1:30" ht="15" customHeight="1">
      <c r="A918" s="27"/>
      <c r="B918" s="1" t="s">
        <v>279</v>
      </c>
      <c r="C918" s="1"/>
      <c r="D918" s="1"/>
      <c r="E918" s="1"/>
      <c r="F918" s="1"/>
      <c r="G918" s="177">
        <v>145</v>
      </c>
      <c r="H918" s="198"/>
      <c r="I918" s="198"/>
      <c r="J918" s="198"/>
      <c r="K918" s="198">
        <v>65</v>
      </c>
      <c r="L918" s="198"/>
      <c r="M918" s="198"/>
      <c r="N918" s="198"/>
      <c r="O918" s="198">
        <v>80</v>
      </c>
      <c r="P918" s="198"/>
      <c r="Q918" s="198"/>
      <c r="R918" s="198"/>
      <c r="S918" s="198">
        <v>145</v>
      </c>
      <c r="T918" s="198"/>
      <c r="U918" s="198"/>
      <c r="V918" s="198"/>
      <c r="W918" s="198">
        <v>73</v>
      </c>
      <c r="X918" s="198"/>
      <c r="Y918" s="198"/>
      <c r="Z918" s="198"/>
      <c r="AA918" s="198">
        <v>72</v>
      </c>
      <c r="AB918" s="198"/>
      <c r="AC918" s="198"/>
      <c r="AD918" s="179"/>
    </row>
    <row r="919" spans="1:30" ht="15" customHeight="1">
      <c r="A919" s="27"/>
      <c r="B919" s="1" t="s">
        <v>145</v>
      </c>
      <c r="C919" s="1"/>
      <c r="D919" s="1"/>
      <c r="E919" s="1"/>
      <c r="F919" s="1"/>
      <c r="G919" s="177">
        <v>748</v>
      </c>
      <c r="H919" s="198"/>
      <c r="I919" s="198"/>
      <c r="J919" s="198"/>
      <c r="K919" s="198">
        <v>617</v>
      </c>
      <c r="L919" s="198"/>
      <c r="M919" s="198"/>
      <c r="N919" s="198"/>
      <c r="O919" s="198">
        <v>131</v>
      </c>
      <c r="P919" s="198"/>
      <c r="Q919" s="198"/>
      <c r="R919" s="198"/>
      <c r="S919" s="198">
        <v>775</v>
      </c>
      <c r="T919" s="198"/>
      <c r="U919" s="198"/>
      <c r="V919" s="198"/>
      <c r="W919" s="198">
        <v>642</v>
      </c>
      <c r="X919" s="198"/>
      <c r="Y919" s="198"/>
      <c r="Z919" s="198"/>
      <c r="AA919" s="198">
        <v>133</v>
      </c>
      <c r="AB919" s="198"/>
      <c r="AC919" s="198"/>
      <c r="AD919" s="179"/>
    </row>
    <row r="920" spans="1:30" ht="15" customHeight="1">
      <c r="A920" s="27"/>
      <c r="B920" s="1" t="s">
        <v>280</v>
      </c>
      <c r="C920" s="1"/>
      <c r="D920" s="1"/>
      <c r="E920" s="1"/>
      <c r="F920" s="1"/>
      <c r="G920" s="177">
        <v>22</v>
      </c>
      <c r="H920" s="198"/>
      <c r="I920" s="198"/>
      <c r="J920" s="198"/>
      <c r="K920" s="198">
        <v>9</v>
      </c>
      <c r="L920" s="198"/>
      <c r="M920" s="198"/>
      <c r="N920" s="198"/>
      <c r="O920" s="198">
        <v>13</v>
      </c>
      <c r="P920" s="198"/>
      <c r="Q920" s="198"/>
      <c r="R920" s="198"/>
      <c r="S920" s="198">
        <v>26</v>
      </c>
      <c r="T920" s="198"/>
      <c r="U920" s="198"/>
      <c r="V920" s="198"/>
      <c r="W920" s="198">
        <v>8</v>
      </c>
      <c r="X920" s="198"/>
      <c r="Y920" s="198"/>
      <c r="Z920" s="198"/>
      <c r="AA920" s="198">
        <v>18</v>
      </c>
      <c r="AB920" s="198"/>
      <c r="AC920" s="198"/>
      <c r="AD920" s="179"/>
    </row>
    <row r="921" spans="1:30" ht="15" customHeight="1">
      <c r="A921" s="27"/>
      <c r="B921" s="1" t="s">
        <v>281</v>
      </c>
      <c r="C921" s="1"/>
      <c r="D921" s="1"/>
      <c r="E921" s="1"/>
      <c r="F921" s="1"/>
      <c r="G921" s="177">
        <v>168</v>
      </c>
      <c r="H921" s="198"/>
      <c r="I921" s="198"/>
      <c r="J921" s="198"/>
      <c r="K921" s="198">
        <v>133</v>
      </c>
      <c r="L921" s="198"/>
      <c r="M921" s="198"/>
      <c r="N921" s="198"/>
      <c r="O921" s="198">
        <v>35</v>
      </c>
      <c r="P921" s="198"/>
      <c r="Q921" s="198"/>
      <c r="R921" s="198"/>
      <c r="S921" s="198">
        <v>184</v>
      </c>
      <c r="T921" s="198"/>
      <c r="U921" s="198"/>
      <c r="V921" s="198"/>
      <c r="W921" s="198">
        <v>161</v>
      </c>
      <c r="X921" s="198"/>
      <c r="Y921" s="198"/>
      <c r="Z921" s="198"/>
      <c r="AA921" s="198">
        <v>23</v>
      </c>
      <c r="AB921" s="198"/>
      <c r="AC921" s="198"/>
      <c r="AD921" s="179"/>
    </row>
    <row r="922" spans="1:30" ht="15" customHeight="1">
      <c r="A922" s="27"/>
      <c r="B922" s="1" t="s">
        <v>282</v>
      </c>
      <c r="C922" s="1"/>
      <c r="D922" s="1"/>
      <c r="E922" s="1"/>
      <c r="F922" s="1"/>
      <c r="G922" s="177">
        <v>317</v>
      </c>
      <c r="H922" s="198"/>
      <c r="I922" s="198"/>
      <c r="J922" s="198"/>
      <c r="K922" s="198">
        <v>281</v>
      </c>
      <c r="L922" s="198"/>
      <c r="M922" s="198"/>
      <c r="N922" s="198"/>
      <c r="O922" s="198">
        <v>36</v>
      </c>
      <c r="P922" s="198"/>
      <c r="Q922" s="198"/>
      <c r="R922" s="198"/>
      <c r="S922" s="198">
        <v>293</v>
      </c>
      <c r="T922" s="198"/>
      <c r="U922" s="198"/>
      <c r="V922" s="198"/>
      <c r="W922" s="198">
        <v>270</v>
      </c>
      <c r="X922" s="198"/>
      <c r="Y922" s="198"/>
      <c r="Z922" s="198"/>
      <c r="AA922" s="198">
        <v>23</v>
      </c>
      <c r="AB922" s="198"/>
      <c r="AC922" s="198"/>
      <c r="AD922" s="179"/>
    </row>
    <row r="923" spans="1:30" ht="15" customHeight="1">
      <c r="A923" s="27"/>
      <c r="B923" s="1" t="s">
        <v>283</v>
      </c>
      <c r="C923" s="1"/>
      <c r="D923" s="1"/>
      <c r="E923" s="1"/>
      <c r="F923" s="1"/>
      <c r="G923" s="177">
        <v>174</v>
      </c>
      <c r="H923" s="198"/>
      <c r="I923" s="198"/>
      <c r="J923" s="198"/>
      <c r="K923" s="198">
        <v>144</v>
      </c>
      <c r="L923" s="198"/>
      <c r="M923" s="198"/>
      <c r="N923" s="198"/>
      <c r="O923" s="198">
        <v>30</v>
      </c>
      <c r="P923" s="198"/>
      <c r="Q923" s="198"/>
      <c r="R923" s="198"/>
      <c r="S923" s="198">
        <v>199</v>
      </c>
      <c r="T923" s="198"/>
      <c r="U923" s="198"/>
      <c r="V923" s="198"/>
      <c r="W923" s="198">
        <v>163</v>
      </c>
      <c r="X923" s="198"/>
      <c r="Y923" s="198"/>
      <c r="Z923" s="198"/>
      <c r="AA923" s="198">
        <v>36</v>
      </c>
      <c r="AB923" s="198"/>
      <c r="AC923" s="198"/>
      <c r="AD923" s="179"/>
    </row>
    <row r="924" spans="1:30" ht="15" customHeight="1">
      <c r="A924" s="27"/>
      <c r="B924" s="1" t="s">
        <v>503</v>
      </c>
      <c r="C924" s="1"/>
      <c r="D924" s="1"/>
      <c r="E924" s="1"/>
      <c r="F924" s="1"/>
      <c r="G924" s="177">
        <v>153</v>
      </c>
      <c r="H924" s="198"/>
      <c r="I924" s="198"/>
      <c r="J924" s="198"/>
      <c r="K924" s="198">
        <v>143</v>
      </c>
      <c r="L924" s="198"/>
      <c r="M924" s="198"/>
      <c r="N924" s="198"/>
      <c r="O924" s="198">
        <v>10</v>
      </c>
      <c r="P924" s="198"/>
      <c r="Q924" s="198"/>
      <c r="R924" s="198"/>
      <c r="S924" s="198">
        <v>190</v>
      </c>
      <c r="T924" s="198"/>
      <c r="U924" s="198"/>
      <c r="V924" s="198"/>
      <c r="W924" s="198">
        <v>174</v>
      </c>
      <c r="X924" s="198"/>
      <c r="Y924" s="198"/>
      <c r="Z924" s="198"/>
      <c r="AA924" s="198">
        <v>16</v>
      </c>
      <c r="AB924" s="198"/>
      <c r="AC924" s="198"/>
      <c r="AD924" s="179"/>
    </row>
    <row r="925" spans="1:30" ht="15" customHeight="1">
      <c r="A925" s="27"/>
      <c r="B925" s="1" t="s">
        <v>504</v>
      </c>
      <c r="C925" s="1"/>
      <c r="D925" s="1"/>
      <c r="E925" s="1"/>
      <c r="F925" s="1"/>
      <c r="G925" s="177">
        <v>391</v>
      </c>
      <c r="H925" s="198"/>
      <c r="I925" s="198"/>
      <c r="J925" s="198"/>
      <c r="K925" s="198">
        <v>287</v>
      </c>
      <c r="L925" s="198"/>
      <c r="M925" s="198"/>
      <c r="N925" s="198"/>
      <c r="O925" s="198">
        <v>104</v>
      </c>
      <c r="P925" s="198"/>
      <c r="Q925" s="198"/>
      <c r="R925" s="198"/>
      <c r="S925" s="198">
        <v>480</v>
      </c>
      <c r="T925" s="198"/>
      <c r="U925" s="198"/>
      <c r="V925" s="198"/>
      <c r="W925" s="198">
        <v>357</v>
      </c>
      <c r="X925" s="198"/>
      <c r="Y925" s="198"/>
      <c r="Z925" s="198"/>
      <c r="AA925" s="198">
        <v>123</v>
      </c>
      <c r="AB925" s="198"/>
      <c r="AC925" s="198"/>
      <c r="AD925" s="179"/>
    </row>
    <row r="926" spans="1:30" ht="15" customHeight="1">
      <c r="A926" s="27"/>
      <c r="B926" s="1" t="s">
        <v>505</v>
      </c>
      <c r="C926" s="1"/>
      <c r="D926" s="1"/>
      <c r="E926" s="1"/>
      <c r="F926" s="1"/>
      <c r="G926" s="177">
        <v>123</v>
      </c>
      <c r="H926" s="198"/>
      <c r="I926" s="198"/>
      <c r="J926" s="198"/>
      <c r="K926" s="198">
        <v>78</v>
      </c>
      <c r="L926" s="198"/>
      <c r="M926" s="198"/>
      <c r="N926" s="198"/>
      <c r="O926" s="198">
        <v>45</v>
      </c>
      <c r="P926" s="198"/>
      <c r="Q926" s="198"/>
      <c r="R926" s="198"/>
      <c r="S926" s="198">
        <v>163</v>
      </c>
      <c r="T926" s="198"/>
      <c r="U926" s="198"/>
      <c r="V926" s="198"/>
      <c r="W926" s="198">
        <v>110</v>
      </c>
      <c r="X926" s="198"/>
      <c r="Y926" s="198"/>
      <c r="Z926" s="198"/>
      <c r="AA926" s="198">
        <v>53</v>
      </c>
      <c r="AB926" s="198"/>
      <c r="AC926" s="198"/>
      <c r="AD926" s="179"/>
    </row>
    <row r="927" spans="1:30" ht="15" customHeight="1">
      <c r="A927" s="27"/>
      <c r="B927" s="1" t="s">
        <v>339</v>
      </c>
      <c r="C927" s="1"/>
      <c r="D927" s="1"/>
      <c r="E927" s="1"/>
      <c r="F927" s="1"/>
      <c r="G927" s="177">
        <v>22</v>
      </c>
      <c r="H927" s="198"/>
      <c r="I927" s="198"/>
      <c r="J927" s="198"/>
      <c r="K927" s="198">
        <v>17</v>
      </c>
      <c r="L927" s="198"/>
      <c r="M927" s="198"/>
      <c r="N927" s="198"/>
      <c r="O927" s="198">
        <v>5</v>
      </c>
      <c r="P927" s="198"/>
      <c r="Q927" s="198"/>
      <c r="R927" s="198"/>
      <c r="S927" s="198">
        <v>12</v>
      </c>
      <c r="T927" s="198"/>
      <c r="U927" s="198"/>
      <c r="V927" s="198"/>
      <c r="W927" s="198">
        <v>10</v>
      </c>
      <c r="X927" s="198"/>
      <c r="Y927" s="198"/>
      <c r="Z927" s="198"/>
      <c r="AA927" s="198">
        <v>2</v>
      </c>
      <c r="AB927" s="198"/>
      <c r="AC927" s="198"/>
      <c r="AD927" s="179"/>
    </row>
    <row r="928" spans="1:30" ht="15" customHeight="1">
      <c r="A928" s="27"/>
      <c r="B928" s="1" t="s">
        <v>506</v>
      </c>
      <c r="C928" s="1"/>
      <c r="D928" s="1"/>
      <c r="E928" s="1"/>
      <c r="F928" s="1"/>
      <c r="G928" s="177">
        <v>48</v>
      </c>
      <c r="H928" s="198"/>
      <c r="I928" s="198"/>
      <c r="J928" s="198"/>
      <c r="K928" s="198">
        <v>40</v>
      </c>
      <c r="L928" s="198"/>
      <c r="M928" s="198"/>
      <c r="N928" s="198"/>
      <c r="O928" s="198">
        <v>8</v>
      </c>
      <c r="P928" s="198"/>
      <c r="Q928" s="198"/>
      <c r="R928" s="198"/>
      <c r="S928" s="198">
        <v>43</v>
      </c>
      <c r="T928" s="198"/>
      <c r="U928" s="198"/>
      <c r="V928" s="198"/>
      <c r="W928" s="198">
        <v>34</v>
      </c>
      <c r="X928" s="198"/>
      <c r="Y928" s="198"/>
      <c r="Z928" s="198"/>
      <c r="AA928" s="198">
        <v>9</v>
      </c>
      <c r="AB928" s="198"/>
      <c r="AC928" s="198"/>
      <c r="AD928" s="179"/>
    </row>
    <row r="929" spans="1:30" ht="15" customHeight="1">
      <c r="A929" s="27"/>
      <c r="B929" s="1" t="s">
        <v>121</v>
      </c>
      <c r="C929" s="1"/>
      <c r="D929" s="1"/>
      <c r="E929" s="1"/>
      <c r="F929" s="1"/>
      <c r="G929" s="177">
        <v>834</v>
      </c>
      <c r="H929" s="198"/>
      <c r="I929" s="198"/>
      <c r="J929" s="198"/>
      <c r="K929" s="198">
        <v>562</v>
      </c>
      <c r="L929" s="198"/>
      <c r="M929" s="198"/>
      <c r="N929" s="198"/>
      <c r="O929" s="198">
        <v>272</v>
      </c>
      <c r="P929" s="198"/>
      <c r="Q929" s="198"/>
      <c r="R929" s="198"/>
      <c r="S929" s="198">
        <v>834</v>
      </c>
      <c r="T929" s="198"/>
      <c r="U929" s="198"/>
      <c r="V929" s="198"/>
      <c r="W929" s="198">
        <v>595</v>
      </c>
      <c r="X929" s="198"/>
      <c r="Y929" s="198"/>
      <c r="Z929" s="198"/>
      <c r="AA929" s="198">
        <v>239</v>
      </c>
      <c r="AB929" s="198"/>
      <c r="AC929" s="198"/>
      <c r="AD929" s="179"/>
    </row>
    <row r="930" spans="1:30" ht="15" customHeight="1">
      <c r="A930" s="27"/>
      <c r="B930" s="1" t="s">
        <v>458</v>
      </c>
      <c r="C930" s="1"/>
      <c r="D930" s="1"/>
      <c r="E930" s="1"/>
      <c r="F930" s="1"/>
      <c r="G930" s="177">
        <v>36</v>
      </c>
      <c r="H930" s="198"/>
      <c r="I930" s="198"/>
      <c r="J930" s="198"/>
      <c r="K930" s="198">
        <v>22</v>
      </c>
      <c r="L930" s="198"/>
      <c r="M930" s="198"/>
      <c r="N930" s="198"/>
      <c r="O930" s="198">
        <v>14</v>
      </c>
      <c r="P930" s="198"/>
      <c r="Q930" s="198"/>
      <c r="R930" s="198"/>
      <c r="S930" s="198">
        <v>27</v>
      </c>
      <c r="T930" s="198"/>
      <c r="U930" s="198"/>
      <c r="V930" s="198"/>
      <c r="W930" s="198">
        <v>20</v>
      </c>
      <c r="X930" s="198"/>
      <c r="Y930" s="198"/>
      <c r="Z930" s="198"/>
      <c r="AA930" s="198">
        <v>7</v>
      </c>
      <c r="AB930" s="198"/>
      <c r="AC930" s="198"/>
      <c r="AD930" s="179"/>
    </row>
    <row r="931" spans="1:30" ht="15" customHeight="1">
      <c r="A931" s="27"/>
      <c r="B931" s="1" t="s">
        <v>122</v>
      </c>
      <c r="C931" s="1"/>
      <c r="D931" s="1"/>
      <c r="E931" s="1"/>
      <c r="F931" s="1"/>
      <c r="G931" s="177">
        <v>15</v>
      </c>
      <c r="H931" s="198"/>
      <c r="I931" s="198"/>
      <c r="J931" s="198"/>
      <c r="K931" s="198">
        <v>2</v>
      </c>
      <c r="L931" s="198"/>
      <c r="M931" s="198"/>
      <c r="N931" s="198"/>
      <c r="O931" s="198">
        <v>13</v>
      </c>
      <c r="P931" s="198"/>
      <c r="Q931" s="198"/>
      <c r="R931" s="198"/>
      <c r="S931" s="152" t="s">
        <v>244</v>
      </c>
      <c r="T931" s="152"/>
      <c r="U931" s="152"/>
      <c r="V931" s="152"/>
      <c r="W931" s="152" t="s">
        <v>244</v>
      </c>
      <c r="X931" s="152"/>
      <c r="Y931" s="152"/>
      <c r="Z931" s="152"/>
      <c r="AA931" s="152" t="s">
        <v>244</v>
      </c>
      <c r="AB931" s="152"/>
      <c r="AC931" s="152"/>
      <c r="AD931" s="235"/>
    </row>
    <row r="932" spans="1:30" ht="15" customHeight="1">
      <c r="A932" s="27"/>
      <c r="B932" s="90" t="s">
        <v>7</v>
      </c>
      <c r="C932" s="1"/>
      <c r="D932" s="1"/>
      <c r="E932" s="1"/>
      <c r="F932" s="1"/>
      <c r="G932" s="177">
        <v>20</v>
      </c>
      <c r="H932" s="198"/>
      <c r="I932" s="198"/>
      <c r="J932" s="198"/>
      <c r="K932" s="198">
        <v>7</v>
      </c>
      <c r="L932" s="198"/>
      <c r="M932" s="198"/>
      <c r="N932" s="198"/>
      <c r="O932" s="198">
        <v>13</v>
      </c>
      <c r="P932" s="198"/>
      <c r="Q932" s="198"/>
      <c r="R932" s="198"/>
      <c r="S932" s="198">
        <v>22</v>
      </c>
      <c r="T932" s="198"/>
      <c r="U932" s="198"/>
      <c r="V932" s="198"/>
      <c r="W932" s="198">
        <v>5</v>
      </c>
      <c r="X932" s="198"/>
      <c r="Y932" s="198"/>
      <c r="Z932" s="198"/>
      <c r="AA932" s="198">
        <v>17</v>
      </c>
      <c r="AB932" s="198"/>
      <c r="AC932" s="198"/>
      <c r="AD932" s="179"/>
    </row>
    <row r="933" spans="1:30" ht="14.25" customHeight="1">
      <c r="A933" s="27" t="s">
        <v>125</v>
      </c>
      <c r="B933" s="1"/>
      <c r="C933" s="1"/>
      <c r="D933" s="1"/>
      <c r="E933" s="1"/>
      <c r="F933" s="1"/>
      <c r="G933" s="177">
        <v>4495</v>
      </c>
      <c r="H933" s="198"/>
      <c r="I933" s="198"/>
      <c r="J933" s="198"/>
      <c r="K933" s="198">
        <v>1604</v>
      </c>
      <c r="L933" s="198"/>
      <c r="M933" s="198"/>
      <c r="N933" s="198"/>
      <c r="O933" s="198">
        <v>2891</v>
      </c>
      <c r="P933" s="198"/>
      <c r="Q933" s="198"/>
      <c r="R933" s="198"/>
      <c r="S933" s="198">
        <v>4854</v>
      </c>
      <c r="T933" s="198"/>
      <c r="U933" s="198"/>
      <c r="V933" s="198"/>
      <c r="W933" s="198">
        <v>2009</v>
      </c>
      <c r="X933" s="198"/>
      <c r="Y933" s="198"/>
      <c r="Z933" s="198"/>
      <c r="AA933" s="198">
        <v>2845</v>
      </c>
      <c r="AB933" s="198"/>
      <c r="AC933" s="198"/>
      <c r="AD933" s="179"/>
    </row>
    <row r="934" spans="1:30" ht="15" customHeight="1">
      <c r="A934" s="27"/>
      <c r="B934" s="1" t="s">
        <v>126</v>
      </c>
      <c r="C934" s="1"/>
      <c r="D934" s="1"/>
      <c r="E934" s="1"/>
      <c r="F934" s="1"/>
      <c r="G934" s="177">
        <v>718</v>
      </c>
      <c r="H934" s="198"/>
      <c r="I934" s="198"/>
      <c r="J934" s="198"/>
      <c r="K934" s="198">
        <v>118</v>
      </c>
      <c r="L934" s="198"/>
      <c r="M934" s="198"/>
      <c r="N934" s="198"/>
      <c r="O934" s="198">
        <v>600</v>
      </c>
      <c r="P934" s="198"/>
      <c r="Q934" s="198"/>
      <c r="R934" s="198"/>
      <c r="S934" s="198">
        <v>809</v>
      </c>
      <c r="T934" s="198"/>
      <c r="U934" s="198"/>
      <c r="V934" s="198"/>
      <c r="W934" s="198">
        <v>183</v>
      </c>
      <c r="X934" s="198"/>
      <c r="Y934" s="198"/>
      <c r="Z934" s="198"/>
      <c r="AA934" s="198">
        <v>626</v>
      </c>
      <c r="AB934" s="198"/>
      <c r="AC934" s="198"/>
      <c r="AD934" s="179"/>
    </row>
    <row r="935" spans="1:30" ht="15" customHeight="1">
      <c r="A935" s="27"/>
      <c r="B935" s="1" t="s">
        <v>127</v>
      </c>
      <c r="C935" s="1"/>
      <c r="D935" s="1"/>
      <c r="E935" s="1"/>
      <c r="F935" s="1"/>
      <c r="G935" s="177">
        <v>1192</v>
      </c>
      <c r="H935" s="198"/>
      <c r="I935" s="198"/>
      <c r="J935" s="198"/>
      <c r="K935" s="198">
        <v>799</v>
      </c>
      <c r="L935" s="198"/>
      <c r="M935" s="198"/>
      <c r="N935" s="198"/>
      <c r="O935" s="198">
        <v>393</v>
      </c>
      <c r="P935" s="198"/>
      <c r="Q935" s="198"/>
      <c r="R935" s="198"/>
      <c r="S935" s="198">
        <v>1316</v>
      </c>
      <c r="T935" s="198"/>
      <c r="U935" s="198"/>
      <c r="V935" s="198"/>
      <c r="W935" s="198">
        <v>961</v>
      </c>
      <c r="X935" s="198"/>
      <c r="Y935" s="198"/>
      <c r="Z935" s="198"/>
      <c r="AA935" s="198">
        <v>355</v>
      </c>
      <c r="AB935" s="198"/>
      <c r="AC935" s="198"/>
      <c r="AD935" s="179"/>
    </row>
    <row r="936" spans="1:30" ht="15" customHeight="1">
      <c r="A936" s="27"/>
      <c r="B936" s="90" t="s">
        <v>7</v>
      </c>
      <c r="C936" s="1"/>
      <c r="D936" s="1"/>
      <c r="E936" s="1"/>
      <c r="F936" s="1"/>
      <c r="G936" s="177">
        <f>G933-G934-G935</f>
        <v>2585</v>
      </c>
      <c r="H936" s="198"/>
      <c r="I936" s="198"/>
      <c r="J936" s="198"/>
      <c r="K936" s="198">
        <f>K933-K934-K935</f>
        <v>687</v>
      </c>
      <c r="L936" s="198"/>
      <c r="M936" s="198"/>
      <c r="N936" s="198"/>
      <c r="O936" s="198">
        <f>O933-O934-O935</f>
        <v>1898</v>
      </c>
      <c r="P936" s="198"/>
      <c r="Q936" s="198"/>
      <c r="R936" s="198"/>
      <c r="S936" s="198">
        <f>S933-S934-S935</f>
        <v>2729</v>
      </c>
      <c r="T936" s="198"/>
      <c r="U936" s="198"/>
      <c r="V936" s="198"/>
      <c r="W936" s="198">
        <f>W933-W934-W935</f>
        <v>865</v>
      </c>
      <c r="X936" s="198"/>
      <c r="Y936" s="198"/>
      <c r="Z936" s="198"/>
      <c r="AA936" s="198">
        <f>AA933-AA934-AA935</f>
        <v>1864</v>
      </c>
      <c r="AB936" s="198"/>
      <c r="AC936" s="198"/>
      <c r="AD936" s="179"/>
    </row>
    <row r="937" spans="1:30" ht="14.25" customHeight="1">
      <c r="A937" s="27" t="s">
        <v>274</v>
      </c>
      <c r="B937" s="1"/>
      <c r="C937" s="1"/>
      <c r="D937" s="1"/>
      <c r="E937" s="1"/>
      <c r="F937" s="1"/>
      <c r="G937" s="177">
        <v>2011</v>
      </c>
      <c r="H937" s="198"/>
      <c r="I937" s="198"/>
      <c r="J937" s="198"/>
      <c r="K937" s="198">
        <v>744</v>
      </c>
      <c r="L937" s="198"/>
      <c r="M937" s="198"/>
      <c r="N937" s="198"/>
      <c r="O937" s="198">
        <v>1267</v>
      </c>
      <c r="P937" s="198"/>
      <c r="Q937" s="198"/>
      <c r="R937" s="198"/>
      <c r="S937" s="198">
        <v>2130</v>
      </c>
      <c r="T937" s="198"/>
      <c r="U937" s="198"/>
      <c r="V937" s="198"/>
      <c r="W937" s="198">
        <v>818</v>
      </c>
      <c r="X937" s="198"/>
      <c r="Y937" s="198"/>
      <c r="Z937" s="198"/>
      <c r="AA937" s="198">
        <v>1312</v>
      </c>
      <c r="AB937" s="198"/>
      <c r="AC937" s="198"/>
      <c r="AD937" s="179"/>
    </row>
    <row r="938" spans="1:30" ht="15" customHeight="1">
      <c r="A938" s="27"/>
      <c r="B938" s="1" t="s">
        <v>275</v>
      </c>
      <c r="C938" s="1"/>
      <c r="D938" s="1"/>
      <c r="E938" s="1"/>
      <c r="F938" s="1"/>
      <c r="G938" s="177">
        <v>896</v>
      </c>
      <c r="H938" s="198"/>
      <c r="I938" s="198"/>
      <c r="J938" s="198"/>
      <c r="K938" s="198">
        <v>414</v>
      </c>
      <c r="L938" s="198"/>
      <c r="M938" s="198"/>
      <c r="N938" s="198"/>
      <c r="O938" s="198">
        <v>482</v>
      </c>
      <c r="P938" s="198"/>
      <c r="Q938" s="198"/>
      <c r="R938" s="198"/>
      <c r="S938" s="198">
        <v>898</v>
      </c>
      <c r="T938" s="198"/>
      <c r="U938" s="198"/>
      <c r="V938" s="198"/>
      <c r="W938" s="198">
        <v>469</v>
      </c>
      <c r="X938" s="198"/>
      <c r="Y938" s="198"/>
      <c r="Z938" s="198"/>
      <c r="AA938" s="198">
        <v>429</v>
      </c>
      <c r="AB938" s="198"/>
      <c r="AC938" s="198"/>
      <c r="AD938" s="179"/>
    </row>
    <row r="939" spans="1:30" ht="15" customHeight="1">
      <c r="A939" s="27"/>
      <c r="B939" s="1" t="s">
        <v>276</v>
      </c>
      <c r="C939" s="1"/>
      <c r="D939" s="1"/>
      <c r="E939" s="1"/>
      <c r="F939" s="1"/>
      <c r="G939" s="177">
        <v>275</v>
      </c>
      <c r="H939" s="198"/>
      <c r="I939" s="198"/>
      <c r="J939" s="198"/>
      <c r="K939" s="198">
        <v>73</v>
      </c>
      <c r="L939" s="198"/>
      <c r="M939" s="198"/>
      <c r="N939" s="198"/>
      <c r="O939" s="198">
        <v>202</v>
      </c>
      <c r="P939" s="198"/>
      <c r="Q939" s="198"/>
      <c r="R939" s="198"/>
      <c r="S939" s="198">
        <v>337</v>
      </c>
      <c r="T939" s="198"/>
      <c r="U939" s="198"/>
      <c r="V939" s="198"/>
      <c r="W939" s="198">
        <v>93</v>
      </c>
      <c r="X939" s="198"/>
      <c r="Y939" s="198"/>
      <c r="Z939" s="198"/>
      <c r="AA939" s="198">
        <v>244</v>
      </c>
      <c r="AB939" s="198"/>
      <c r="AC939" s="198"/>
      <c r="AD939" s="179"/>
    </row>
    <row r="940" spans="1:30" ht="15" customHeight="1">
      <c r="A940" s="27"/>
      <c r="B940" s="90" t="s">
        <v>7</v>
      </c>
      <c r="C940" s="1"/>
      <c r="D940" s="1"/>
      <c r="E940" s="1"/>
      <c r="F940" s="1"/>
      <c r="G940" s="177">
        <f>G937-G938-G939</f>
        <v>840</v>
      </c>
      <c r="H940" s="198"/>
      <c r="I940" s="198"/>
      <c r="J940" s="198"/>
      <c r="K940" s="198">
        <f>K937-K938-K939</f>
        <v>257</v>
      </c>
      <c r="L940" s="198"/>
      <c r="M940" s="198"/>
      <c r="N940" s="198"/>
      <c r="O940" s="198">
        <f>O937-O938-O939</f>
        <v>583</v>
      </c>
      <c r="P940" s="198"/>
      <c r="Q940" s="198"/>
      <c r="R940" s="198"/>
      <c r="S940" s="198">
        <f>S937-S938-S939</f>
        <v>895</v>
      </c>
      <c r="T940" s="198"/>
      <c r="U940" s="198"/>
      <c r="V940" s="198"/>
      <c r="W940" s="198">
        <f>W937-W938-W939</f>
        <v>256</v>
      </c>
      <c r="X940" s="198"/>
      <c r="Y940" s="198"/>
      <c r="Z940" s="198"/>
      <c r="AA940" s="198">
        <f>AA937-AA938-AA939</f>
        <v>639</v>
      </c>
      <c r="AB940" s="198"/>
      <c r="AC940" s="198"/>
      <c r="AD940" s="179"/>
    </row>
    <row r="941" spans="1:30" ht="15" customHeight="1">
      <c r="A941" s="29" t="s">
        <v>338</v>
      </c>
      <c r="B941" s="24"/>
      <c r="C941" s="24"/>
      <c r="D941" s="24"/>
      <c r="E941" s="24"/>
      <c r="F941" s="24"/>
      <c r="G941" s="164">
        <f>7969-G933-G937</f>
        <v>1463</v>
      </c>
      <c r="H941" s="180"/>
      <c r="I941" s="180"/>
      <c r="J941" s="180"/>
      <c r="K941" s="180">
        <f>2592-K933-K937</f>
        <v>244</v>
      </c>
      <c r="L941" s="180"/>
      <c r="M941" s="180"/>
      <c r="N941" s="180"/>
      <c r="O941" s="180">
        <f>5377-O933-O937</f>
        <v>1219</v>
      </c>
      <c r="P941" s="180"/>
      <c r="Q941" s="180"/>
      <c r="R941" s="180"/>
      <c r="S941" s="180">
        <f>8819-S933-S937</f>
        <v>1835</v>
      </c>
      <c r="T941" s="180"/>
      <c r="U941" s="180"/>
      <c r="V941" s="180"/>
      <c r="W941" s="180">
        <f>3248-W933-W937</f>
        <v>421</v>
      </c>
      <c r="X941" s="180"/>
      <c r="Y941" s="180"/>
      <c r="Z941" s="180"/>
      <c r="AA941" s="180">
        <f>5571-AA933-AA937</f>
        <v>1414</v>
      </c>
      <c r="AB941" s="180"/>
      <c r="AC941" s="180"/>
      <c r="AD941" s="172"/>
    </row>
    <row r="942" spans="20:30" s="88" customFormat="1" ht="15" customHeight="1">
      <c r="T942" s="237" t="s">
        <v>293</v>
      </c>
      <c r="U942" s="237"/>
      <c r="V942" s="237"/>
      <c r="W942" s="237"/>
      <c r="X942" s="237"/>
      <c r="Y942" s="237"/>
      <c r="Z942" s="237"/>
      <c r="AA942" s="237"/>
      <c r="AB942" s="237"/>
      <c r="AC942" s="237"/>
      <c r="AD942" s="237"/>
    </row>
    <row r="943" spans="1:30" ht="26.25" customHeight="1">
      <c r="A943" s="111" t="s">
        <v>389</v>
      </c>
      <c r="B943" s="123"/>
      <c r="C943" s="123"/>
      <c r="D943" s="123"/>
      <c r="E943" s="123"/>
      <c r="F943" s="123"/>
      <c r="G943" s="123"/>
      <c r="H943" s="123"/>
      <c r="I943" s="123"/>
      <c r="J943" s="123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</row>
    <row r="944" spans="2:30" ht="26.25" customHeight="1">
      <c r="B944" s="25" t="s">
        <v>56</v>
      </c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22"/>
      <c r="V944" s="22"/>
      <c r="W944" s="22"/>
      <c r="X944" s="22"/>
      <c r="Y944" s="137"/>
      <c r="Z944" s="137"/>
      <c r="AA944" s="137"/>
      <c r="AB944" s="137"/>
      <c r="AC944" s="137"/>
      <c r="AD944" s="137"/>
    </row>
    <row r="945" spans="1:30" ht="26.25" customHeight="1">
      <c r="A945" s="209" t="s">
        <v>535</v>
      </c>
      <c r="B945" s="210"/>
      <c r="C945" s="210"/>
      <c r="D945" s="210"/>
      <c r="E945" s="210"/>
      <c r="F945" s="210"/>
      <c r="G945" s="210"/>
      <c r="H945" s="210"/>
      <c r="I945" s="210"/>
      <c r="J945" s="211"/>
      <c r="K945" s="165" t="s">
        <v>203</v>
      </c>
      <c r="L945" s="166"/>
      <c r="M945" s="166"/>
      <c r="N945" s="166"/>
      <c r="O945" s="165" t="s">
        <v>204</v>
      </c>
      <c r="P945" s="166"/>
      <c r="Q945" s="166"/>
      <c r="R945" s="167"/>
      <c r="S945" s="165" t="s">
        <v>205</v>
      </c>
      <c r="T945" s="166"/>
      <c r="U945" s="166"/>
      <c r="V945" s="167"/>
      <c r="W945" s="165" t="s">
        <v>206</v>
      </c>
      <c r="X945" s="166"/>
      <c r="Y945" s="166"/>
      <c r="Z945" s="167"/>
      <c r="AA945" s="333" t="s">
        <v>165</v>
      </c>
      <c r="AB945" s="333"/>
      <c r="AC945" s="333"/>
      <c r="AD945" s="334"/>
    </row>
    <row r="946" spans="1:30" ht="26.25" customHeight="1">
      <c r="A946" s="249" t="s">
        <v>492</v>
      </c>
      <c r="B946" s="250"/>
      <c r="C946" s="250"/>
      <c r="D946" s="250"/>
      <c r="E946" s="250"/>
      <c r="F946" s="250"/>
      <c r="G946" s="250"/>
      <c r="H946" s="250"/>
      <c r="I946" s="250"/>
      <c r="J946" s="251"/>
      <c r="K946" s="191"/>
      <c r="L946" s="192"/>
      <c r="M946" s="192"/>
      <c r="N946" s="192"/>
      <c r="O946" s="191"/>
      <c r="P946" s="192"/>
      <c r="Q946" s="192"/>
      <c r="R946" s="193"/>
      <c r="S946" s="191"/>
      <c r="T946" s="192"/>
      <c r="U946" s="192"/>
      <c r="V946" s="193"/>
      <c r="W946" s="191"/>
      <c r="X946" s="192"/>
      <c r="Y946" s="192"/>
      <c r="Z946" s="193"/>
      <c r="AA946" s="335"/>
      <c r="AB946" s="335"/>
      <c r="AC946" s="335"/>
      <c r="AD946" s="336"/>
    </row>
    <row r="947" spans="1:30" ht="26.25" customHeight="1">
      <c r="A947" s="202" t="s">
        <v>51</v>
      </c>
      <c r="B947" s="203"/>
      <c r="C947" s="203"/>
      <c r="D947" s="203"/>
      <c r="E947" s="203"/>
      <c r="F947" s="203"/>
      <c r="G947" s="203"/>
      <c r="H947" s="208" t="s">
        <v>49</v>
      </c>
      <c r="I947" s="208"/>
      <c r="J947" s="189"/>
      <c r="K947" s="337">
        <v>1.7</v>
      </c>
      <c r="L947" s="337"/>
      <c r="M947" s="337"/>
      <c r="N947" s="337"/>
      <c r="O947" s="337">
        <v>3.8</v>
      </c>
      <c r="P947" s="337"/>
      <c r="Q947" s="337"/>
      <c r="R947" s="337"/>
      <c r="S947" s="337">
        <v>4.6</v>
      </c>
      <c r="T947" s="337"/>
      <c r="U947" s="337"/>
      <c r="V947" s="337"/>
      <c r="W947" s="337">
        <v>5</v>
      </c>
      <c r="X947" s="337"/>
      <c r="Y947" s="337"/>
      <c r="Z947" s="337"/>
      <c r="AA947" s="337">
        <v>5.4</v>
      </c>
      <c r="AB947" s="337"/>
      <c r="AC947" s="337"/>
      <c r="AD947" s="515"/>
    </row>
    <row r="948" spans="1:30" ht="26.25" customHeight="1">
      <c r="A948" s="204" t="s">
        <v>52</v>
      </c>
      <c r="B948" s="205"/>
      <c r="C948" s="205"/>
      <c r="D948" s="205"/>
      <c r="E948" s="205"/>
      <c r="F948" s="205"/>
      <c r="G948" s="205"/>
      <c r="H948" s="190" t="s">
        <v>542</v>
      </c>
      <c r="I948" s="190"/>
      <c r="J948" s="188"/>
      <c r="K948" s="198">
        <v>13810</v>
      </c>
      <c r="L948" s="198"/>
      <c r="M948" s="198"/>
      <c r="N948" s="198"/>
      <c r="O948" s="198">
        <v>29038</v>
      </c>
      <c r="P948" s="198"/>
      <c r="Q948" s="198"/>
      <c r="R948" s="198"/>
      <c r="S948" s="198">
        <v>32254</v>
      </c>
      <c r="T948" s="198"/>
      <c r="U948" s="198"/>
      <c r="V948" s="198"/>
      <c r="W948" s="198">
        <v>38717</v>
      </c>
      <c r="X948" s="198"/>
      <c r="Y948" s="198"/>
      <c r="Z948" s="198"/>
      <c r="AA948" s="198">
        <v>44621</v>
      </c>
      <c r="AB948" s="198"/>
      <c r="AC948" s="198"/>
      <c r="AD948" s="179"/>
    </row>
    <row r="949" spans="1:30" ht="26.25" customHeight="1">
      <c r="A949" s="204" t="s">
        <v>184</v>
      </c>
      <c r="B949" s="205"/>
      <c r="C949" s="205"/>
      <c r="D949" s="205"/>
      <c r="E949" s="205"/>
      <c r="F949" s="205"/>
      <c r="G949" s="205"/>
      <c r="H949" s="190" t="s">
        <v>50</v>
      </c>
      <c r="I949" s="190"/>
      <c r="J949" s="188"/>
      <c r="K949" s="456">
        <v>8123.5</v>
      </c>
      <c r="L949" s="456"/>
      <c r="M949" s="456"/>
      <c r="N949" s="456"/>
      <c r="O949" s="456">
        <v>7641.6</v>
      </c>
      <c r="P949" s="456"/>
      <c r="Q949" s="456"/>
      <c r="R949" s="456"/>
      <c r="S949" s="456">
        <v>7011.7</v>
      </c>
      <c r="T949" s="456"/>
      <c r="U949" s="456"/>
      <c r="V949" s="456"/>
      <c r="W949" s="456">
        <v>7727.9</v>
      </c>
      <c r="X949" s="456"/>
      <c r="Y949" s="456"/>
      <c r="Z949" s="456"/>
      <c r="AA949" s="456">
        <v>8263.1</v>
      </c>
      <c r="AB949" s="456"/>
      <c r="AC949" s="456"/>
      <c r="AD949" s="516"/>
    </row>
    <row r="950" spans="1:30" ht="26.25" customHeight="1">
      <c r="A950" s="204" t="s">
        <v>185</v>
      </c>
      <c r="B950" s="205"/>
      <c r="C950" s="205"/>
      <c r="D950" s="205"/>
      <c r="E950" s="205"/>
      <c r="F950" s="205"/>
      <c r="G950" s="205"/>
      <c r="H950" s="190" t="s">
        <v>595</v>
      </c>
      <c r="I950" s="190"/>
      <c r="J950" s="188"/>
      <c r="K950" s="456">
        <v>3.9</v>
      </c>
      <c r="L950" s="456"/>
      <c r="M950" s="456"/>
      <c r="N950" s="456"/>
      <c r="O950" s="456">
        <v>8.7</v>
      </c>
      <c r="P950" s="456"/>
      <c r="Q950" s="456"/>
      <c r="R950" s="456"/>
      <c r="S950" s="456">
        <f>S947/42.94*100</f>
        <v>10.712622263623661</v>
      </c>
      <c r="T950" s="456"/>
      <c r="U950" s="456"/>
      <c r="V950" s="456"/>
      <c r="W950" s="456">
        <f>5/42.9*100</f>
        <v>11.655011655011656</v>
      </c>
      <c r="X950" s="456"/>
      <c r="Y950" s="456"/>
      <c r="Z950" s="456"/>
      <c r="AA950" s="456">
        <v>12.6</v>
      </c>
      <c r="AB950" s="456"/>
      <c r="AC950" s="456"/>
      <c r="AD950" s="516"/>
    </row>
    <row r="951" spans="1:30" ht="26.25" customHeight="1">
      <c r="A951" s="206" t="s">
        <v>604</v>
      </c>
      <c r="B951" s="207"/>
      <c r="C951" s="207"/>
      <c r="D951" s="207"/>
      <c r="E951" s="207"/>
      <c r="F951" s="207"/>
      <c r="G951" s="207"/>
      <c r="H951" s="200" t="s">
        <v>595</v>
      </c>
      <c r="I951" s="200"/>
      <c r="J951" s="201"/>
      <c r="K951" s="458">
        <v>35.2</v>
      </c>
      <c r="L951" s="458"/>
      <c r="M951" s="458"/>
      <c r="N951" s="458"/>
      <c r="O951" s="458">
        <v>65.3</v>
      </c>
      <c r="P951" s="458"/>
      <c r="Q951" s="458"/>
      <c r="R951" s="458"/>
      <c r="S951" s="458">
        <f>S948/48899*100</f>
        <v>65.96044908893842</v>
      </c>
      <c r="T951" s="458"/>
      <c r="U951" s="458"/>
      <c r="V951" s="458"/>
      <c r="W951" s="458">
        <f>W948/53040*100</f>
        <v>72.99585218702866</v>
      </c>
      <c r="X951" s="458"/>
      <c r="Y951" s="458"/>
      <c r="Z951" s="458"/>
      <c r="AA951" s="458">
        <v>74.9</v>
      </c>
      <c r="AB951" s="458"/>
      <c r="AC951" s="458"/>
      <c r="AD951" s="517"/>
    </row>
    <row r="952" spans="1:30" s="88" customFormat="1" ht="16.5" customHeight="1">
      <c r="A952" s="98" t="s">
        <v>9</v>
      </c>
      <c r="B952" s="99"/>
      <c r="C952" s="99"/>
      <c r="D952" s="99"/>
      <c r="E952" s="99"/>
      <c r="F952" s="99"/>
      <c r="G952" s="99"/>
      <c r="H952" s="99"/>
      <c r="I952" s="99"/>
      <c r="J952" s="99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</row>
    <row r="953" spans="1:30" s="88" customFormat="1" ht="17.25" customHeight="1">
      <c r="A953" s="95" t="s">
        <v>8</v>
      </c>
      <c r="B953" s="95"/>
      <c r="C953" s="96"/>
      <c r="D953" s="96"/>
      <c r="E953" s="96"/>
      <c r="F953" s="96"/>
      <c r="G953" s="96"/>
      <c r="H953" s="96"/>
      <c r="I953" s="96"/>
      <c r="J953" s="96"/>
      <c r="K953" s="96"/>
      <c r="L953" s="96"/>
      <c r="M953" s="96"/>
      <c r="N953" s="96"/>
      <c r="O953" s="96"/>
      <c r="P953" s="96"/>
      <c r="Q953" s="96"/>
      <c r="R953" s="96"/>
      <c r="S953" s="96"/>
      <c r="T953" s="96"/>
      <c r="U953" s="96"/>
      <c r="V953" s="96"/>
      <c r="W953" s="96"/>
      <c r="X953" s="96"/>
      <c r="Y953" s="96"/>
      <c r="Z953" s="96"/>
      <c r="AA953" s="96"/>
      <c r="AB953" s="96"/>
      <c r="AC953" s="96"/>
      <c r="AD953" s="87" t="s">
        <v>293</v>
      </c>
    </row>
    <row r="954" spans="1:30" ht="26.25" customHeight="1">
      <c r="A954" s="33"/>
      <c r="B954" s="33"/>
      <c r="C954" s="84"/>
      <c r="D954" s="84"/>
      <c r="E954" s="84"/>
      <c r="F954" s="84"/>
      <c r="G954" s="84"/>
      <c r="H954" s="84"/>
      <c r="I954" s="84"/>
      <c r="J954" s="84"/>
      <c r="K954" s="84"/>
      <c r="L954" s="84"/>
      <c r="M954" s="84"/>
      <c r="N954" s="84"/>
      <c r="O954" s="84"/>
      <c r="P954" s="84"/>
      <c r="Q954" s="84"/>
      <c r="R954" s="84"/>
      <c r="S954" s="84"/>
      <c r="T954" s="84"/>
      <c r="U954" s="84"/>
      <c r="V954" s="84"/>
      <c r="W954" s="84"/>
      <c r="X954" s="84"/>
      <c r="Y954" s="84"/>
      <c r="Z954" s="84"/>
      <c r="AA954" s="84"/>
      <c r="AB954" s="84"/>
      <c r="AC954" s="84"/>
      <c r="AD954" s="84"/>
    </row>
    <row r="955" spans="1:30" ht="26.25" customHeight="1">
      <c r="A955" s="111" t="s">
        <v>390</v>
      </c>
      <c r="B955" s="123"/>
      <c r="C955" s="123"/>
      <c r="D955" s="123"/>
      <c r="E955" s="123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</row>
    <row r="956" spans="1:30" ht="26.25" customHeight="1">
      <c r="A956" s="2"/>
      <c r="B956" s="25" t="s">
        <v>56</v>
      </c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</row>
    <row r="957" spans="9:30" ht="26.25" customHeight="1"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22"/>
      <c r="V957" s="22"/>
      <c r="W957" s="22"/>
      <c r="X957" s="22"/>
      <c r="Y957" s="137" t="s">
        <v>231</v>
      </c>
      <c r="Z957" s="137"/>
      <c r="AA957" s="137"/>
      <c r="AB957" s="137"/>
      <c r="AC957" s="137"/>
      <c r="AD957" s="137"/>
    </row>
    <row r="958" spans="1:30" ht="26.25" customHeight="1">
      <c r="A958" s="209" t="s">
        <v>535</v>
      </c>
      <c r="B958" s="210"/>
      <c r="C958" s="210"/>
      <c r="D958" s="210"/>
      <c r="E958" s="210"/>
      <c r="F958" s="210"/>
      <c r="G958" s="210"/>
      <c r="H958" s="210"/>
      <c r="I958" s="210"/>
      <c r="J958" s="211"/>
      <c r="K958" s="165" t="s">
        <v>34</v>
      </c>
      <c r="L958" s="166"/>
      <c r="M958" s="166"/>
      <c r="N958" s="167"/>
      <c r="O958" s="165" t="s">
        <v>557</v>
      </c>
      <c r="P958" s="166"/>
      <c r="Q958" s="166"/>
      <c r="R958" s="167"/>
      <c r="S958" s="165" t="s">
        <v>467</v>
      </c>
      <c r="T958" s="166"/>
      <c r="U958" s="166"/>
      <c r="V958" s="167"/>
      <c r="W958" s="166" t="s">
        <v>543</v>
      </c>
      <c r="X958" s="166"/>
      <c r="Y958" s="166"/>
      <c r="Z958" s="167"/>
      <c r="AA958" s="166" t="s">
        <v>255</v>
      </c>
      <c r="AB958" s="166"/>
      <c r="AC958" s="166"/>
      <c r="AD958" s="167"/>
    </row>
    <row r="959" spans="1:30" ht="26.25" customHeight="1">
      <c r="A959" s="311" t="s">
        <v>492</v>
      </c>
      <c r="B959" s="312"/>
      <c r="C959" s="312"/>
      <c r="D959" s="312"/>
      <c r="E959" s="312"/>
      <c r="F959" s="312"/>
      <c r="G959" s="312"/>
      <c r="H959" s="312"/>
      <c r="I959" s="312"/>
      <c r="J959" s="313"/>
      <c r="K959" s="261"/>
      <c r="L959" s="262"/>
      <c r="M959" s="262"/>
      <c r="N959" s="263"/>
      <c r="O959" s="261"/>
      <c r="P959" s="262"/>
      <c r="Q959" s="262"/>
      <c r="R959" s="263"/>
      <c r="S959" s="191"/>
      <c r="T959" s="192"/>
      <c r="U959" s="192"/>
      <c r="V959" s="193"/>
      <c r="W959" s="192"/>
      <c r="X959" s="192"/>
      <c r="Y959" s="192"/>
      <c r="Z959" s="193"/>
      <c r="AA959" s="192"/>
      <c r="AB959" s="192"/>
      <c r="AC959" s="192"/>
      <c r="AD959" s="193"/>
    </row>
    <row r="960" spans="1:30" s="4" customFormat="1" ht="26.25" customHeight="1">
      <c r="A960" s="202" t="s">
        <v>19</v>
      </c>
      <c r="B960" s="310"/>
      <c r="C960" s="310"/>
      <c r="D960" s="310"/>
      <c r="E960" s="310"/>
      <c r="F960" s="40"/>
      <c r="G960" s="89" t="s">
        <v>20</v>
      </c>
      <c r="H960" s="61"/>
      <c r="I960" s="40"/>
      <c r="J960" s="40"/>
      <c r="K960" s="305">
        <v>39196</v>
      </c>
      <c r="L960" s="306"/>
      <c r="M960" s="306"/>
      <c r="N960" s="306"/>
      <c r="O960" s="306">
        <v>44465</v>
      </c>
      <c r="P960" s="306"/>
      <c r="Q960" s="306"/>
      <c r="R960" s="306"/>
      <c r="S960" s="306">
        <v>48682</v>
      </c>
      <c r="T960" s="306"/>
      <c r="U960" s="306"/>
      <c r="V960" s="306"/>
      <c r="W960" s="306">
        <v>53031</v>
      </c>
      <c r="X960" s="306"/>
      <c r="Y960" s="306"/>
      <c r="Z960" s="306"/>
      <c r="AA960" s="306">
        <v>59575</v>
      </c>
      <c r="AB960" s="306"/>
      <c r="AC960" s="306"/>
      <c r="AD960" s="503"/>
    </row>
    <row r="961" spans="1:30" ht="26.25" customHeight="1">
      <c r="A961" s="204" t="s">
        <v>571</v>
      </c>
      <c r="B961" s="225"/>
      <c r="C961" s="225"/>
      <c r="D961" s="225"/>
      <c r="E961" s="225"/>
      <c r="F961" s="1"/>
      <c r="G961" s="90" t="s">
        <v>188</v>
      </c>
      <c r="H961" s="1"/>
      <c r="I961" s="1"/>
      <c r="J961" s="1"/>
      <c r="K961" s="194">
        <v>11502</v>
      </c>
      <c r="L961" s="195"/>
      <c r="M961" s="195"/>
      <c r="N961" s="195"/>
      <c r="O961" s="195">
        <v>14272</v>
      </c>
      <c r="P961" s="195"/>
      <c r="Q961" s="195"/>
      <c r="R961" s="195"/>
      <c r="S961" s="195">
        <v>17451</v>
      </c>
      <c r="T961" s="195"/>
      <c r="U961" s="195"/>
      <c r="V961" s="195"/>
      <c r="W961" s="195">
        <v>19722</v>
      </c>
      <c r="X961" s="195"/>
      <c r="Y961" s="195"/>
      <c r="Z961" s="195"/>
      <c r="AA961" s="195">
        <v>21247</v>
      </c>
      <c r="AB961" s="195"/>
      <c r="AC961" s="195"/>
      <c r="AD961" s="519"/>
    </row>
    <row r="962" spans="1:30" ht="26.25" customHeight="1">
      <c r="A962" s="204" t="s">
        <v>572</v>
      </c>
      <c r="B962" s="225"/>
      <c r="C962" s="225"/>
      <c r="D962" s="225"/>
      <c r="E962" s="225"/>
      <c r="F962" s="1"/>
      <c r="G962" s="90" t="s">
        <v>189</v>
      </c>
      <c r="H962" s="1"/>
      <c r="I962" s="1"/>
      <c r="J962" s="1"/>
      <c r="K962" s="194">
        <v>3394</v>
      </c>
      <c r="L962" s="195"/>
      <c r="M962" s="195"/>
      <c r="N962" s="195"/>
      <c r="O962" s="195">
        <v>5420</v>
      </c>
      <c r="P962" s="195"/>
      <c r="Q962" s="195"/>
      <c r="R962" s="195"/>
      <c r="S962" s="195">
        <v>16298</v>
      </c>
      <c r="T962" s="195"/>
      <c r="U962" s="195"/>
      <c r="V962" s="195"/>
      <c r="W962" s="195">
        <v>19226</v>
      </c>
      <c r="X962" s="195"/>
      <c r="Y962" s="195"/>
      <c r="Z962" s="195"/>
      <c r="AA962" s="195">
        <v>19888</v>
      </c>
      <c r="AB962" s="195"/>
      <c r="AC962" s="195"/>
      <c r="AD962" s="519"/>
    </row>
    <row r="963" spans="1:30" s="4" customFormat="1" ht="26.25" customHeight="1">
      <c r="A963" s="204" t="s">
        <v>21</v>
      </c>
      <c r="B963" s="225"/>
      <c r="C963" s="225"/>
      <c r="D963" s="225"/>
      <c r="E963" s="225"/>
      <c r="F963" s="1"/>
      <c r="G963" s="90" t="s">
        <v>22</v>
      </c>
      <c r="H963" s="1"/>
      <c r="I963" s="1"/>
      <c r="J963" s="1"/>
      <c r="K963" s="194">
        <v>31088</v>
      </c>
      <c r="L963" s="195"/>
      <c r="M963" s="195"/>
      <c r="N963" s="195"/>
      <c r="O963" s="195">
        <v>35613</v>
      </c>
      <c r="P963" s="195"/>
      <c r="Q963" s="195"/>
      <c r="R963" s="195"/>
      <c r="S963" s="195">
        <v>47529</v>
      </c>
      <c r="T963" s="195"/>
      <c r="U963" s="195"/>
      <c r="V963" s="195"/>
      <c r="W963" s="195">
        <v>52535</v>
      </c>
      <c r="X963" s="195"/>
      <c r="Y963" s="195"/>
      <c r="Z963" s="195"/>
      <c r="AA963" s="195">
        <v>58216</v>
      </c>
      <c r="AB963" s="195"/>
      <c r="AC963" s="195"/>
      <c r="AD963" s="519"/>
    </row>
    <row r="964" spans="1:30" ht="26.25" customHeight="1">
      <c r="A964" s="204" t="s">
        <v>554</v>
      </c>
      <c r="B964" s="225"/>
      <c r="C964" s="225"/>
      <c r="D964" s="225"/>
      <c r="E964" s="225"/>
      <c r="F964" s="1"/>
      <c r="G964" s="90" t="s">
        <v>539</v>
      </c>
      <c r="H964" s="1"/>
      <c r="I964" s="1"/>
      <c r="J964" s="1"/>
      <c r="K964" s="194">
        <f>K962-K961</f>
        <v>-8108</v>
      </c>
      <c r="L964" s="195"/>
      <c r="M964" s="195"/>
      <c r="N964" s="195"/>
      <c r="O964" s="195">
        <f>O962-O961</f>
        <v>-8852</v>
      </c>
      <c r="P964" s="195"/>
      <c r="Q964" s="195"/>
      <c r="R964" s="195"/>
      <c r="S964" s="195">
        <f>S962-S961</f>
        <v>-1153</v>
      </c>
      <c r="T964" s="195"/>
      <c r="U964" s="195"/>
      <c r="V964" s="195"/>
      <c r="W964" s="195">
        <f>W962-W961</f>
        <v>-496</v>
      </c>
      <c r="X964" s="195"/>
      <c r="Y964" s="195"/>
      <c r="Z964" s="195"/>
      <c r="AA964" s="195">
        <f>AA962-AA961</f>
        <v>-1359</v>
      </c>
      <c r="AB964" s="195"/>
      <c r="AC964" s="195"/>
      <c r="AD964" s="519"/>
    </row>
    <row r="965" spans="1:30" ht="26.25" customHeight="1">
      <c r="A965" s="204" t="s">
        <v>340</v>
      </c>
      <c r="B965" s="225"/>
      <c r="C965" s="225"/>
      <c r="D965" s="225"/>
      <c r="E965" s="225"/>
      <c r="F965" s="1"/>
      <c r="G965" s="90" t="s">
        <v>540</v>
      </c>
      <c r="H965" s="1"/>
      <c r="I965" s="1"/>
      <c r="J965" s="1"/>
      <c r="K965" s="417">
        <f>K961/K960*100</f>
        <v>29.34483110521482</v>
      </c>
      <c r="L965" s="196"/>
      <c r="M965" s="196"/>
      <c r="N965" s="196"/>
      <c r="O965" s="196">
        <f>O961/O960*100</f>
        <v>32.097155065782076</v>
      </c>
      <c r="P965" s="196"/>
      <c r="Q965" s="196"/>
      <c r="R965" s="196"/>
      <c r="S965" s="196">
        <f>S961/S960*100</f>
        <v>35.846924941456805</v>
      </c>
      <c r="T965" s="196"/>
      <c r="U965" s="196"/>
      <c r="V965" s="196"/>
      <c r="W965" s="196">
        <f>W961/W960*100</f>
        <v>37.18956836567291</v>
      </c>
      <c r="X965" s="196"/>
      <c r="Y965" s="196"/>
      <c r="Z965" s="196"/>
      <c r="AA965" s="196">
        <f>AA961/AA960*100</f>
        <v>35.66428871170793</v>
      </c>
      <c r="AB965" s="196"/>
      <c r="AC965" s="196"/>
      <c r="AD965" s="197"/>
    </row>
    <row r="966" spans="1:30" ht="26.25" customHeight="1">
      <c r="A966" s="204" t="s">
        <v>341</v>
      </c>
      <c r="B966" s="225"/>
      <c r="C966" s="225"/>
      <c r="D966" s="225"/>
      <c r="E966" s="225"/>
      <c r="F966" s="1"/>
      <c r="G966" s="90" t="s">
        <v>541</v>
      </c>
      <c r="H966" s="1"/>
      <c r="I966" s="1"/>
      <c r="J966" s="1"/>
      <c r="K966" s="417">
        <f>K962/K960*100</f>
        <v>8.65904684151444</v>
      </c>
      <c r="L966" s="196"/>
      <c r="M966" s="196"/>
      <c r="N966" s="196"/>
      <c r="O966" s="196">
        <f>O962/O960*100</f>
        <v>12.189362419880805</v>
      </c>
      <c r="P966" s="196"/>
      <c r="Q966" s="196"/>
      <c r="R966" s="196"/>
      <c r="S966" s="196">
        <f>S962/S960*100</f>
        <v>33.47849307752352</v>
      </c>
      <c r="T966" s="196"/>
      <c r="U966" s="196"/>
      <c r="V966" s="196"/>
      <c r="W966" s="196">
        <f>W962/W960*100</f>
        <v>36.2542663724991</v>
      </c>
      <c r="X966" s="196"/>
      <c r="Y966" s="196"/>
      <c r="Z966" s="196"/>
      <c r="AA966" s="196">
        <f>AA962/AA960*100</f>
        <v>33.383130507763326</v>
      </c>
      <c r="AB966" s="196"/>
      <c r="AC966" s="196"/>
      <c r="AD966" s="197"/>
    </row>
    <row r="967" spans="1:30" ht="26.25" customHeight="1">
      <c r="A967" s="206" t="s">
        <v>245</v>
      </c>
      <c r="B967" s="309"/>
      <c r="C967" s="309"/>
      <c r="D967" s="309"/>
      <c r="E967" s="309"/>
      <c r="F967" s="24"/>
      <c r="G967" s="136" t="s">
        <v>246</v>
      </c>
      <c r="H967" s="24"/>
      <c r="I967" s="24"/>
      <c r="J967" s="24"/>
      <c r="K967" s="518">
        <f>K963/K960*100</f>
        <v>79.31421573629962</v>
      </c>
      <c r="L967" s="448"/>
      <c r="M967" s="448"/>
      <c r="N967" s="448"/>
      <c r="O967" s="448">
        <f>O963/O960*100</f>
        <v>80.09220735409873</v>
      </c>
      <c r="P967" s="448"/>
      <c r="Q967" s="448"/>
      <c r="R967" s="448"/>
      <c r="S967" s="448">
        <f>S963/S960*100</f>
        <v>97.63156813606672</v>
      </c>
      <c r="T967" s="448"/>
      <c r="U967" s="448"/>
      <c r="V967" s="448"/>
      <c r="W967" s="448">
        <f>W963/W960*100</f>
        <v>99.06469800682619</v>
      </c>
      <c r="X967" s="448"/>
      <c r="Y967" s="448"/>
      <c r="Z967" s="448"/>
      <c r="AA967" s="448">
        <f>AA963/AA960*100</f>
        <v>97.71884179605539</v>
      </c>
      <c r="AB967" s="448"/>
      <c r="AC967" s="448"/>
      <c r="AD967" s="460"/>
    </row>
    <row r="968" spans="20:30" ht="26.25" customHeight="1">
      <c r="T968" s="237" t="s">
        <v>293</v>
      </c>
      <c r="U968" s="237"/>
      <c r="V968" s="237"/>
      <c r="W968" s="237"/>
      <c r="X968" s="237"/>
      <c r="Y968" s="237"/>
      <c r="Z968" s="237"/>
      <c r="AA968" s="237"/>
      <c r="AB968" s="237"/>
      <c r="AC968" s="237"/>
      <c r="AD968" s="237"/>
    </row>
  </sheetData>
  <mergeCells count="5682">
    <mergeCell ref="P565:T565"/>
    <mergeCell ref="S615:U615"/>
    <mergeCell ref="C581:G581"/>
    <mergeCell ref="H581:K581"/>
    <mergeCell ref="L581:O581"/>
    <mergeCell ref="A615:F615"/>
    <mergeCell ref="G615:J615"/>
    <mergeCell ref="K615:N615"/>
    <mergeCell ref="O615:R615"/>
    <mergeCell ref="S614:U614"/>
    <mergeCell ref="U562:Y562"/>
    <mergeCell ref="U563:Y563"/>
    <mergeCell ref="U564:Y564"/>
    <mergeCell ref="U565:Y565"/>
    <mergeCell ref="Z564:AD564"/>
    <mergeCell ref="Z565:AD565"/>
    <mergeCell ref="P554:Y554"/>
    <mergeCell ref="U555:Y555"/>
    <mergeCell ref="U556:Y556"/>
    <mergeCell ref="U557:Y557"/>
    <mergeCell ref="U558:Y558"/>
    <mergeCell ref="U559:Y559"/>
    <mergeCell ref="U560:Y560"/>
    <mergeCell ref="U561:Y561"/>
    <mergeCell ref="Z577:AD577"/>
    <mergeCell ref="Z554:AD554"/>
    <mergeCell ref="Z557:AD557"/>
    <mergeCell ref="Z558:AD558"/>
    <mergeCell ref="Z559:AD559"/>
    <mergeCell ref="Z555:AD555"/>
    <mergeCell ref="Z556:AD556"/>
    <mergeCell ref="Z561:AD561"/>
    <mergeCell ref="Z562:AD562"/>
    <mergeCell ref="Z563:AD563"/>
    <mergeCell ref="Z560:AD560"/>
    <mergeCell ref="V615:X615"/>
    <mergeCell ref="Y615:AA615"/>
    <mergeCell ref="AB615:AD615"/>
    <mergeCell ref="Z571:AD571"/>
    <mergeCell ref="Z572:AD572"/>
    <mergeCell ref="Z573:AD573"/>
    <mergeCell ref="Z574:AD574"/>
    <mergeCell ref="Z575:AD575"/>
    <mergeCell ref="Z576:AD576"/>
    <mergeCell ref="P561:T561"/>
    <mergeCell ref="P562:T562"/>
    <mergeCell ref="P563:T563"/>
    <mergeCell ref="P564:T564"/>
    <mergeCell ref="C534:G535"/>
    <mergeCell ref="C536:G537"/>
    <mergeCell ref="C538:G539"/>
    <mergeCell ref="A422:E422"/>
    <mergeCell ref="D440:F440"/>
    <mergeCell ref="G446:I447"/>
    <mergeCell ref="G448:I448"/>
    <mergeCell ref="H513:J513"/>
    <mergeCell ref="C522:G522"/>
    <mergeCell ref="H522:J522"/>
    <mergeCell ref="P558:T558"/>
    <mergeCell ref="P559:T559"/>
    <mergeCell ref="P560:T560"/>
    <mergeCell ref="Q477:S477"/>
    <mergeCell ref="T477:V477"/>
    <mergeCell ref="O502:R502"/>
    <mergeCell ref="S502:V502"/>
    <mergeCell ref="O540:O541"/>
    <mergeCell ref="O500:R500"/>
    <mergeCell ref="S500:V500"/>
    <mergeCell ref="A150:E150"/>
    <mergeCell ref="F150:K150"/>
    <mergeCell ref="T150:Y150"/>
    <mergeCell ref="A128:E128"/>
    <mergeCell ref="G128:I128"/>
    <mergeCell ref="K128:M128"/>
    <mergeCell ref="O128:Q128"/>
    <mergeCell ref="A144:E144"/>
    <mergeCell ref="A146:E146"/>
    <mergeCell ref="A147:E147"/>
    <mergeCell ref="A642:F642"/>
    <mergeCell ref="A812:F812"/>
    <mergeCell ref="G813:I813"/>
    <mergeCell ref="G812:I812"/>
    <mergeCell ref="G811:J811"/>
    <mergeCell ref="G656:R656"/>
    <mergeCell ref="A663:F663"/>
    <mergeCell ref="G661:I661"/>
    <mergeCell ref="A666:F666"/>
    <mergeCell ref="A661:F661"/>
    <mergeCell ref="A643:B643"/>
    <mergeCell ref="A649:B649"/>
    <mergeCell ref="C643:F643"/>
    <mergeCell ref="K662:M662"/>
    <mergeCell ref="K657:N657"/>
    <mergeCell ref="C646:F646"/>
    <mergeCell ref="C647:F647"/>
    <mergeCell ref="C649:F649"/>
    <mergeCell ref="C650:F650"/>
    <mergeCell ref="G647:I647"/>
    <mergeCell ref="Z580:AD580"/>
    <mergeCell ref="U572:Y572"/>
    <mergeCell ref="P571:Y571"/>
    <mergeCell ref="U573:Y573"/>
    <mergeCell ref="U574:Y574"/>
    <mergeCell ref="U575:Y575"/>
    <mergeCell ref="P572:T572"/>
    <mergeCell ref="Z579:AD579"/>
    <mergeCell ref="Z578:AD578"/>
    <mergeCell ref="P573:T573"/>
    <mergeCell ref="O812:Q812"/>
    <mergeCell ref="O811:R811"/>
    <mergeCell ref="K813:M813"/>
    <mergeCell ref="S815:U815"/>
    <mergeCell ref="S814:U814"/>
    <mergeCell ref="K814:M814"/>
    <mergeCell ref="S813:U813"/>
    <mergeCell ref="K812:M812"/>
    <mergeCell ref="S811:V811"/>
    <mergeCell ref="K811:N811"/>
    <mergeCell ref="V698:X698"/>
    <mergeCell ref="Y698:AA698"/>
    <mergeCell ref="D706:I707"/>
    <mergeCell ref="O699:R699"/>
    <mergeCell ref="S699:U699"/>
    <mergeCell ref="V699:X699"/>
    <mergeCell ref="G700:J700"/>
    <mergeCell ref="K700:N700"/>
    <mergeCell ref="G699:J699"/>
    <mergeCell ref="K707:O707"/>
    <mergeCell ref="S692:U692"/>
    <mergeCell ref="O692:R692"/>
    <mergeCell ref="Q735:T735"/>
    <mergeCell ref="K736:M736"/>
    <mergeCell ref="Q732:T732"/>
    <mergeCell ref="U732:X732"/>
    <mergeCell ref="Q734:T734"/>
    <mergeCell ref="U734:X734"/>
    <mergeCell ref="U733:X733"/>
    <mergeCell ref="Q733:T733"/>
    <mergeCell ref="AB694:AD694"/>
    <mergeCell ref="AB680:AD680"/>
    <mergeCell ref="AB678:AD678"/>
    <mergeCell ref="O813:Q813"/>
    <mergeCell ref="O700:R700"/>
    <mergeCell ref="S700:U700"/>
    <mergeCell ref="S698:U698"/>
    <mergeCell ref="S697:U697"/>
    <mergeCell ref="O696:R696"/>
    <mergeCell ref="S696:U696"/>
    <mergeCell ref="AB698:AD698"/>
    <mergeCell ref="AA831:AC831"/>
    <mergeCell ref="AA832:AC832"/>
    <mergeCell ref="AB699:AD699"/>
    <mergeCell ref="Y699:AA699"/>
    <mergeCell ref="AB804:AD804"/>
    <mergeCell ref="AB805:AD805"/>
    <mergeCell ref="AB802:AD802"/>
    <mergeCell ref="AB801:AD801"/>
    <mergeCell ref="AB790:AD791"/>
    <mergeCell ref="S623:U623"/>
    <mergeCell ref="B625:K625"/>
    <mergeCell ref="B626:K626"/>
    <mergeCell ref="W811:Z811"/>
    <mergeCell ref="Y639:AD639"/>
    <mergeCell ref="U652:AD652"/>
    <mergeCell ref="A640:F640"/>
    <mergeCell ref="S661:U661"/>
    <mergeCell ref="W661:Y661"/>
    <mergeCell ref="AA661:AC661"/>
    <mergeCell ref="Y627:AA627"/>
    <mergeCell ref="AB627:AD627"/>
    <mergeCell ref="V623:X623"/>
    <mergeCell ref="Y623:AA623"/>
    <mergeCell ref="AB622:AD623"/>
    <mergeCell ref="V627:X627"/>
    <mergeCell ref="AB624:AD624"/>
    <mergeCell ref="AB625:AD625"/>
    <mergeCell ref="AB626:AD626"/>
    <mergeCell ref="AA482:AB482"/>
    <mergeCell ref="AC482:AD482"/>
    <mergeCell ref="AB616:AD616"/>
    <mergeCell ref="Y586:AD586"/>
    <mergeCell ref="AB587:AD588"/>
    <mergeCell ref="Y587:AA588"/>
    <mergeCell ref="AC486:AD486"/>
    <mergeCell ref="AA483:AB483"/>
    <mergeCell ref="AC483:AD483"/>
    <mergeCell ref="AB614:AD614"/>
    <mergeCell ref="AB594:AD595"/>
    <mergeCell ref="V593:X593"/>
    <mergeCell ref="Y593:AA593"/>
    <mergeCell ref="AB593:AD593"/>
    <mergeCell ref="W477:X477"/>
    <mergeCell ref="Y477:Z477"/>
    <mergeCell ref="AC477:AD477"/>
    <mergeCell ref="U465:AC465"/>
    <mergeCell ref="X469:AD469"/>
    <mergeCell ref="AA477:AB477"/>
    <mergeCell ref="T472:V476"/>
    <mergeCell ref="Y472:Z476"/>
    <mergeCell ref="AA470:AB476"/>
    <mergeCell ref="K349:M349"/>
    <mergeCell ref="G350:J350"/>
    <mergeCell ref="G463:I463"/>
    <mergeCell ref="M445:O445"/>
    <mergeCell ref="J448:L448"/>
    <mergeCell ref="J446:L447"/>
    <mergeCell ref="M446:O447"/>
    <mergeCell ref="J445:L445"/>
    <mergeCell ref="G449:I449"/>
    <mergeCell ref="N349:P349"/>
    <mergeCell ref="N350:P350"/>
    <mergeCell ref="Q350:T350"/>
    <mergeCell ref="U350:W350"/>
    <mergeCell ref="K350:M350"/>
    <mergeCell ref="X350:Z350"/>
    <mergeCell ref="X348:Z348"/>
    <mergeCell ref="AA348:AD348"/>
    <mergeCell ref="Q349:T349"/>
    <mergeCell ref="U349:W349"/>
    <mergeCell ref="X349:Z349"/>
    <mergeCell ref="AA349:AD349"/>
    <mergeCell ref="Q348:T348"/>
    <mergeCell ref="AA350:AD350"/>
    <mergeCell ref="N348:P348"/>
    <mergeCell ref="G348:J348"/>
    <mergeCell ref="K348:M348"/>
    <mergeCell ref="U346:W346"/>
    <mergeCell ref="K346:M346"/>
    <mergeCell ref="N346:P346"/>
    <mergeCell ref="Q346:T346"/>
    <mergeCell ref="U348:W348"/>
    <mergeCell ref="X346:Z346"/>
    <mergeCell ref="AA346:AD346"/>
    <mergeCell ref="G347:J347"/>
    <mergeCell ref="K347:M347"/>
    <mergeCell ref="N347:P347"/>
    <mergeCell ref="Q347:T347"/>
    <mergeCell ref="U347:W347"/>
    <mergeCell ref="X347:Z347"/>
    <mergeCell ref="AA347:AD347"/>
    <mergeCell ref="G346:J346"/>
    <mergeCell ref="AA344:AD344"/>
    <mergeCell ref="G345:J345"/>
    <mergeCell ref="K345:M345"/>
    <mergeCell ref="N345:P345"/>
    <mergeCell ref="Q345:T345"/>
    <mergeCell ref="U345:W345"/>
    <mergeCell ref="X345:Z345"/>
    <mergeCell ref="AA345:AD345"/>
    <mergeCell ref="K344:M344"/>
    <mergeCell ref="N344:P344"/>
    <mergeCell ref="Q344:T344"/>
    <mergeCell ref="U344:W344"/>
    <mergeCell ref="X342:Z342"/>
    <mergeCell ref="Q342:T342"/>
    <mergeCell ref="U342:W342"/>
    <mergeCell ref="X344:Z344"/>
    <mergeCell ref="AA342:AD342"/>
    <mergeCell ref="G343:J343"/>
    <mergeCell ref="K343:M343"/>
    <mergeCell ref="N343:P343"/>
    <mergeCell ref="Q343:T343"/>
    <mergeCell ref="U343:W343"/>
    <mergeCell ref="X343:Z343"/>
    <mergeCell ref="AA343:AD343"/>
    <mergeCell ref="K342:M342"/>
    <mergeCell ref="N342:P342"/>
    <mergeCell ref="AA340:AD340"/>
    <mergeCell ref="G341:J341"/>
    <mergeCell ref="K341:M341"/>
    <mergeCell ref="N341:P341"/>
    <mergeCell ref="Q341:T341"/>
    <mergeCell ref="U341:W341"/>
    <mergeCell ref="X341:Z341"/>
    <mergeCell ref="AA341:AD341"/>
    <mergeCell ref="K340:M340"/>
    <mergeCell ref="N340:P340"/>
    <mergeCell ref="Q340:T340"/>
    <mergeCell ref="U340:W340"/>
    <mergeCell ref="X338:Z338"/>
    <mergeCell ref="Q338:T338"/>
    <mergeCell ref="U338:W338"/>
    <mergeCell ref="X340:Z340"/>
    <mergeCell ref="AA338:AD338"/>
    <mergeCell ref="G339:J339"/>
    <mergeCell ref="K339:M339"/>
    <mergeCell ref="N339:P339"/>
    <mergeCell ref="Q339:T339"/>
    <mergeCell ref="U339:W339"/>
    <mergeCell ref="X339:Z339"/>
    <mergeCell ref="AA339:AD339"/>
    <mergeCell ref="K338:M338"/>
    <mergeCell ref="N338:P338"/>
    <mergeCell ref="U336:W336"/>
    <mergeCell ref="X336:Z336"/>
    <mergeCell ref="AA336:AD336"/>
    <mergeCell ref="G337:J337"/>
    <mergeCell ref="K337:M337"/>
    <mergeCell ref="N337:P337"/>
    <mergeCell ref="Q337:T337"/>
    <mergeCell ref="U337:W337"/>
    <mergeCell ref="X337:Z337"/>
    <mergeCell ref="AA337:AD337"/>
    <mergeCell ref="G336:J336"/>
    <mergeCell ref="K336:M336"/>
    <mergeCell ref="N336:P336"/>
    <mergeCell ref="Q336:T336"/>
    <mergeCell ref="U334:W334"/>
    <mergeCell ref="X334:Z334"/>
    <mergeCell ref="AA334:AD334"/>
    <mergeCell ref="G335:J335"/>
    <mergeCell ref="K335:M335"/>
    <mergeCell ref="N335:P335"/>
    <mergeCell ref="Q335:T335"/>
    <mergeCell ref="U335:W335"/>
    <mergeCell ref="X335:Z335"/>
    <mergeCell ref="AA335:AD335"/>
    <mergeCell ref="G334:J334"/>
    <mergeCell ref="K334:M334"/>
    <mergeCell ref="N334:P334"/>
    <mergeCell ref="Q334:T334"/>
    <mergeCell ref="U332:W332"/>
    <mergeCell ref="X332:Z332"/>
    <mergeCell ref="AA332:AD332"/>
    <mergeCell ref="G333:J333"/>
    <mergeCell ref="K333:M333"/>
    <mergeCell ref="N333:P333"/>
    <mergeCell ref="Q333:T333"/>
    <mergeCell ref="U333:W333"/>
    <mergeCell ref="X333:Z333"/>
    <mergeCell ref="AA333:AD333"/>
    <mergeCell ref="G332:J332"/>
    <mergeCell ref="K332:M332"/>
    <mergeCell ref="N332:P332"/>
    <mergeCell ref="Q332:T332"/>
    <mergeCell ref="U330:W330"/>
    <mergeCell ref="X330:Z330"/>
    <mergeCell ref="AA330:AD330"/>
    <mergeCell ref="G331:J331"/>
    <mergeCell ref="K331:M331"/>
    <mergeCell ref="N331:P331"/>
    <mergeCell ref="Q331:T331"/>
    <mergeCell ref="U331:W331"/>
    <mergeCell ref="X331:Z331"/>
    <mergeCell ref="AA331:AD331"/>
    <mergeCell ref="G330:J330"/>
    <mergeCell ref="K330:M330"/>
    <mergeCell ref="N330:P330"/>
    <mergeCell ref="Q330:T330"/>
    <mergeCell ref="U328:W328"/>
    <mergeCell ref="X328:Z328"/>
    <mergeCell ref="AA328:AD328"/>
    <mergeCell ref="G329:J329"/>
    <mergeCell ref="K329:M329"/>
    <mergeCell ref="N329:P329"/>
    <mergeCell ref="Q329:T329"/>
    <mergeCell ref="U329:W329"/>
    <mergeCell ref="X329:Z329"/>
    <mergeCell ref="AA329:AD329"/>
    <mergeCell ref="G328:J328"/>
    <mergeCell ref="K328:M328"/>
    <mergeCell ref="N328:P328"/>
    <mergeCell ref="Q328:T328"/>
    <mergeCell ref="U326:W326"/>
    <mergeCell ref="X326:Z326"/>
    <mergeCell ref="AA326:AD326"/>
    <mergeCell ref="G327:J327"/>
    <mergeCell ref="K327:M327"/>
    <mergeCell ref="N327:P327"/>
    <mergeCell ref="Q327:T327"/>
    <mergeCell ref="U327:W327"/>
    <mergeCell ref="X327:Z327"/>
    <mergeCell ref="AA327:AD327"/>
    <mergeCell ref="G326:J326"/>
    <mergeCell ref="K326:M326"/>
    <mergeCell ref="N326:P326"/>
    <mergeCell ref="Q326:T326"/>
    <mergeCell ref="U324:W324"/>
    <mergeCell ref="X324:Z324"/>
    <mergeCell ref="AA324:AD324"/>
    <mergeCell ref="G325:J325"/>
    <mergeCell ref="K325:M325"/>
    <mergeCell ref="N325:P325"/>
    <mergeCell ref="Q325:T325"/>
    <mergeCell ref="U325:W325"/>
    <mergeCell ref="X325:Z325"/>
    <mergeCell ref="AA325:AD325"/>
    <mergeCell ref="G324:J324"/>
    <mergeCell ref="K324:M324"/>
    <mergeCell ref="N324:P324"/>
    <mergeCell ref="Q324:T324"/>
    <mergeCell ref="U322:W322"/>
    <mergeCell ref="X322:Z322"/>
    <mergeCell ref="AA322:AD322"/>
    <mergeCell ref="G323:J323"/>
    <mergeCell ref="K323:M323"/>
    <mergeCell ref="N323:P323"/>
    <mergeCell ref="Q323:T323"/>
    <mergeCell ref="U323:W323"/>
    <mergeCell ref="X323:Z323"/>
    <mergeCell ref="AA323:AD323"/>
    <mergeCell ref="G322:J322"/>
    <mergeCell ref="K322:M322"/>
    <mergeCell ref="N322:P322"/>
    <mergeCell ref="Q322:T322"/>
    <mergeCell ref="AA320:AD320"/>
    <mergeCell ref="G321:J321"/>
    <mergeCell ref="K321:M321"/>
    <mergeCell ref="N321:P321"/>
    <mergeCell ref="Q321:T321"/>
    <mergeCell ref="U321:W321"/>
    <mergeCell ref="X321:Z321"/>
    <mergeCell ref="AA321:AD321"/>
    <mergeCell ref="N320:P320"/>
    <mergeCell ref="Q320:T320"/>
    <mergeCell ref="U320:W320"/>
    <mergeCell ref="X320:Z320"/>
    <mergeCell ref="U318:W318"/>
    <mergeCell ref="X318:Z318"/>
    <mergeCell ref="AA318:AD318"/>
    <mergeCell ref="G319:J319"/>
    <mergeCell ref="K319:M319"/>
    <mergeCell ref="N319:P319"/>
    <mergeCell ref="Q319:T319"/>
    <mergeCell ref="U319:W319"/>
    <mergeCell ref="X319:Z319"/>
    <mergeCell ref="AA319:AD319"/>
    <mergeCell ref="G318:J318"/>
    <mergeCell ref="K318:M318"/>
    <mergeCell ref="N318:P318"/>
    <mergeCell ref="Q318:T318"/>
    <mergeCell ref="U316:W316"/>
    <mergeCell ref="X316:Z316"/>
    <mergeCell ref="N316:P316"/>
    <mergeCell ref="Q316:T316"/>
    <mergeCell ref="AA316:AD316"/>
    <mergeCell ref="G317:J317"/>
    <mergeCell ref="K317:M317"/>
    <mergeCell ref="N317:P317"/>
    <mergeCell ref="Q317:T317"/>
    <mergeCell ref="U317:W317"/>
    <mergeCell ref="X317:Z317"/>
    <mergeCell ref="AA317:AD317"/>
    <mergeCell ref="G316:J316"/>
    <mergeCell ref="K316:M316"/>
    <mergeCell ref="U314:W314"/>
    <mergeCell ref="X314:Z314"/>
    <mergeCell ref="AA314:AD314"/>
    <mergeCell ref="G315:J315"/>
    <mergeCell ref="K315:M315"/>
    <mergeCell ref="N315:P315"/>
    <mergeCell ref="Q315:T315"/>
    <mergeCell ref="U315:W315"/>
    <mergeCell ref="X315:Z315"/>
    <mergeCell ref="AA315:AD315"/>
    <mergeCell ref="G314:J314"/>
    <mergeCell ref="K314:M314"/>
    <mergeCell ref="N314:P314"/>
    <mergeCell ref="Q314:T314"/>
    <mergeCell ref="U312:W312"/>
    <mergeCell ref="X312:Z312"/>
    <mergeCell ref="AA312:AD312"/>
    <mergeCell ref="G313:J313"/>
    <mergeCell ref="K313:M313"/>
    <mergeCell ref="N313:P313"/>
    <mergeCell ref="Q313:T313"/>
    <mergeCell ref="U313:W313"/>
    <mergeCell ref="X313:Z313"/>
    <mergeCell ref="AA313:AD313"/>
    <mergeCell ref="G312:J312"/>
    <mergeCell ref="K312:M312"/>
    <mergeCell ref="N312:P312"/>
    <mergeCell ref="Q312:T312"/>
    <mergeCell ref="U310:W310"/>
    <mergeCell ref="X310:Z310"/>
    <mergeCell ref="AA310:AD310"/>
    <mergeCell ref="G311:J311"/>
    <mergeCell ref="K311:M311"/>
    <mergeCell ref="N311:P311"/>
    <mergeCell ref="Q311:T311"/>
    <mergeCell ref="U311:W311"/>
    <mergeCell ref="X311:Z311"/>
    <mergeCell ref="AA311:AD311"/>
    <mergeCell ref="G310:J310"/>
    <mergeCell ref="K310:M310"/>
    <mergeCell ref="N310:P310"/>
    <mergeCell ref="Q310:T310"/>
    <mergeCell ref="U308:W308"/>
    <mergeCell ref="X308:Z308"/>
    <mergeCell ref="AA308:AD308"/>
    <mergeCell ref="G309:J309"/>
    <mergeCell ref="K309:M309"/>
    <mergeCell ref="N309:P309"/>
    <mergeCell ref="Q309:T309"/>
    <mergeCell ref="U309:W309"/>
    <mergeCell ref="X309:Z309"/>
    <mergeCell ref="AA309:AD309"/>
    <mergeCell ref="G308:J308"/>
    <mergeCell ref="K308:M308"/>
    <mergeCell ref="N308:P308"/>
    <mergeCell ref="Q308:T308"/>
    <mergeCell ref="U306:W306"/>
    <mergeCell ref="X306:Z306"/>
    <mergeCell ref="AA306:AD306"/>
    <mergeCell ref="G307:J307"/>
    <mergeCell ref="K307:M307"/>
    <mergeCell ref="N307:P307"/>
    <mergeCell ref="Q307:T307"/>
    <mergeCell ref="U307:W307"/>
    <mergeCell ref="X307:Z307"/>
    <mergeCell ref="AA307:AD307"/>
    <mergeCell ref="G306:J306"/>
    <mergeCell ref="K306:M306"/>
    <mergeCell ref="N306:P306"/>
    <mergeCell ref="Q306:T306"/>
    <mergeCell ref="U304:W304"/>
    <mergeCell ref="X304:Z304"/>
    <mergeCell ref="AA304:AD304"/>
    <mergeCell ref="G305:J305"/>
    <mergeCell ref="K305:M305"/>
    <mergeCell ref="N305:P305"/>
    <mergeCell ref="Q305:T305"/>
    <mergeCell ref="U305:W305"/>
    <mergeCell ref="X305:Z305"/>
    <mergeCell ref="AA305:AD305"/>
    <mergeCell ref="G304:J304"/>
    <mergeCell ref="K304:M304"/>
    <mergeCell ref="N304:P304"/>
    <mergeCell ref="Q304:T304"/>
    <mergeCell ref="U302:W302"/>
    <mergeCell ref="X302:Z302"/>
    <mergeCell ref="AA302:AD302"/>
    <mergeCell ref="G303:J303"/>
    <mergeCell ref="K303:M303"/>
    <mergeCell ref="N303:P303"/>
    <mergeCell ref="Q303:T303"/>
    <mergeCell ref="U303:W303"/>
    <mergeCell ref="X303:Z303"/>
    <mergeCell ref="AA303:AD303"/>
    <mergeCell ref="G302:J302"/>
    <mergeCell ref="K302:M302"/>
    <mergeCell ref="N302:P302"/>
    <mergeCell ref="Q302:T302"/>
    <mergeCell ref="U300:W300"/>
    <mergeCell ref="X300:Z300"/>
    <mergeCell ref="AA300:AD300"/>
    <mergeCell ref="G301:J301"/>
    <mergeCell ref="K301:M301"/>
    <mergeCell ref="N301:P301"/>
    <mergeCell ref="Q301:T301"/>
    <mergeCell ref="U301:W301"/>
    <mergeCell ref="X301:Z301"/>
    <mergeCell ref="AA301:AD301"/>
    <mergeCell ref="G300:J300"/>
    <mergeCell ref="K300:M300"/>
    <mergeCell ref="N300:P300"/>
    <mergeCell ref="Q300:T300"/>
    <mergeCell ref="U298:W298"/>
    <mergeCell ref="X298:Z298"/>
    <mergeCell ref="AA298:AD298"/>
    <mergeCell ref="G299:J299"/>
    <mergeCell ref="K299:M299"/>
    <mergeCell ref="N299:P299"/>
    <mergeCell ref="Q299:T299"/>
    <mergeCell ref="U299:W299"/>
    <mergeCell ref="X299:Z299"/>
    <mergeCell ref="AA299:AD299"/>
    <mergeCell ref="G298:J298"/>
    <mergeCell ref="K298:M298"/>
    <mergeCell ref="N298:P298"/>
    <mergeCell ref="Q298:T298"/>
    <mergeCell ref="U296:W296"/>
    <mergeCell ref="X296:Z296"/>
    <mergeCell ref="AA296:AD296"/>
    <mergeCell ref="G297:J297"/>
    <mergeCell ref="K297:M297"/>
    <mergeCell ref="N297:P297"/>
    <mergeCell ref="Q297:T297"/>
    <mergeCell ref="U297:W297"/>
    <mergeCell ref="X297:Z297"/>
    <mergeCell ref="AA297:AD297"/>
    <mergeCell ref="G296:J296"/>
    <mergeCell ref="K296:M296"/>
    <mergeCell ref="N296:P296"/>
    <mergeCell ref="Q296:T296"/>
    <mergeCell ref="U294:W294"/>
    <mergeCell ref="X294:Z294"/>
    <mergeCell ref="AA294:AD294"/>
    <mergeCell ref="G295:J295"/>
    <mergeCell ref="K295:M295"/>
    <mergeCell ref="N295:P295"/>
    <mergeCell ref="Q295:T295"/>
    <mergeCell ref="U295:W295"/>
    <mergeCell ref="X295:Z295"/>
    <mergeCell ref="AA295:AD295"/>
    <mergeCell ref="G294:J294"/>
    <mergeCell ref="K294:M294"/>
    <mergeCell ref="N294:P294"/>
    <mergeCell ref="Q294:T294"/>
    <mergeCell ref="U292:W292"/>
    <mergeCell ref="X292:Z292"/>
    <mergeCell ref="AA292:AD292"/>
    <mergeCell ref="G293:J293"/>
    <mergeCell ref="K293:M293"/>
    <mergeCell ref="N293:P293"/>
    <mergeCell ref="Q293:T293"/>
    <mergeCell ref="U293:W293"/>
    <mergeCell ref="X293:Z293"/>
    <mergeCell ref="AA293:AD293"/>
    <mergeCell ref="G292:J292"/>
    <mergeCell ref="K292:M292"/>
    <mergeCell ref="N292:P292"/>
    <mergeCell ref="Q292:T292"/>
    <mergeCell ref="N291:P291"/>
    <mergeCell ref="Q291:T291"/>
    <mergeCell ref="U291:W291"/>
    <mergeCell ref="X291:Z291"/>
    <mergeCell ref="N289:P289"/>
    <mergeCell ref="Q289:T289"/>
    <mergeCell ref="U289:W289"/>
    <mergeCell ref="X289:Z289"/>
    <mergeCell ref="N290:P290"/>
    <mergeCell ref="Q290:T290"/>
    <mergeCell ref="U290:W290"/>
    <mergeCell ref="X290:Z290"/>
    <mergeCell ref="U217:W217"/>
    <mergeCell ref="X217:Z217"/>
    <mergeCell ref="AA217:AD217"/>
    <mergeCell ref="G164:J164"/>
    <mergeCell ref="G170:J170"/>
    <mergeCell ref="K164:M164"/>
    <mergeCell ref="N164:P164"/>
    <mergeCell ref="K170:M170"/>
    <mergeCell ref="N170:P170"/>
    <mergeCell ref="Q164:T164"/>
    <mergeCell ref="G217:J217"/>
    <mergeCell ref="K217:M217"/>
    <mergeCell ref="N217:P217"/>
    <mergeCell ref="Q217:T217"/>
    <mergeCell ref="U215:W215"/>
    <mergeCell ref="X215:Z215"/>
    <mergeCell ref="AA215:AD215"/>
    <mergeCell ref="G216:J216"/>
    <mergeCell ref="K216:M216"/>
    <mergeCell ref="N216:P216"/>
    <mergeCell ref="Q216:T216"/>
    <mergeCell ref="U216:W216"/>
    <mergeCell ref="X216:Z216"/>
    <mergeCell ref="AA216:AD216"/>
    <mergeCell ref="G215:J215"/>
    <mergeCell ref="K215:M215"/>
    <mergeCell ref="N215:P215"/>
    <mergeCell ref="Q215:T215"/>
    <mergeCell ref="U213:W213"/>
    <mergeCell ref="X213:Z213"/>
    <mergeCell ref="AA213:AD213"/>
    <mergeCell ref="G214:J214"/>
    <mergeCell ref="K214:M214"/>
    <mergeCell ref="N214:P214"/>
    <mergeCell ref="Q214:T214"/>
    <mergeCell ref="U214:W214"/>
    <mergeCell ref="X214:Z214"/>
    <mergeCell ref="AA214:AD214"/>
    <mergeCell ref="G213:J213"/>
    <mergeCell ref="K213:M213"/>
    <mergeCell ref="N213:P213"/>
    <mergeCell ref="Q213:T213"/>
    <mergeCell ref="U211:W211"/>
    <mergeCell ref="X211:Z211"/>
    <mergeCell ref="AA211:AD211"/>
    <mergeCell ref="G212:J212"/>
    <mergeCell ref="K212:M212"/>
    <mergeCell ref="N212:P212"/>
    <mergeCell ref="Q212:T212"/>
    <mergeCell ref="U212:W212"/>
    <mergeCell ref="X212:Z212"/>
    <mergeCell ref="AA212:AD212"/>
    <mergeCell ref="G211:J211"/>
    <mergeCell ref="K211:M211"/>
    <mergeCell ref="N211:P211"/>
    <mergeCell ref="Q211:T211"/>
    <mergeCell ref="U209:W209"/>
    <mergeCell ref="X209:Z209"/>
    <mergeCell ref="AA209:AD209"/>
    <mergeCell ref="G210:J210"/>
    <mergeCell ref="K210:M210"/>
    <mergeCell ref="N210:P210"/>
    <mergeCell ref="Q210:T210"/>
    <mergeCell ref="U210:W210"/>
    <mergeCell ref="X210:Z210"/>
    <mergeCell ref="AA210:AD210"/>
    <mergeCell ref="G209:J209"/>
    <mergeCell ref="K209:M209"/>
    <mergeCell ref="N209:P209"/>
    <mergeCell ref="Q209:T209"/>
    <mergeCell ref="U207:W207"/>
    <mergeCell ref="X207:Z207"/>
    <mergeCell ref="AA207:AD207"/>
    <mergeCell ref="G208:J208"/>
    <mergeCell ref="K208:M208"/>
    <mergeCell ref="N208:P208"/>
    <mergeCell ref="Q208:T208"/>
    <mergeCell ref="U208:W208"/>
    <mergeCell ref="X208:Z208"/>
    <mergeCell ref="AA208:AD208"/>
    <mergeCell ref="G207:J207"/>
    <mergeCell ref="K207:M207"/>
    <mergeCell ref="N207:P207"/>
    <mergeCell ref="Q207:T207"/>
    <mergeCell ref="U205:W205"/>
    <mergeCell ref="X205:Z205"/>
    <mergeCell ref="AA205:AD205"/>
    <mergeCell ref="G206:J206"/>
    <mergeCell ref="K206:M206"/>
    <mergeCell ref="N206:P206"/>
    <mergeCell ref="Q206:T206"/>
    <mergeCell ref="U206:W206"/>
    <mergeCell ref="X206:Z206"/>
    <mergeCell ref="AA206:AD206"/>
    <mergeCell ref="G205:J205"/>
    <mergeCell ref="K205:M205"/>
    <mergeCell ref="N205:P205"/>
    <mergeCell ref="Q205:T205"/>
    <mergeCell ref="U203:W203"/>
    <mergeCell ref="X203:Z203"/>
    <mergeCell ref="AA203:AD203"/>
    <mergeCell ref="G204:J204"/>
    <mergeCell ref="K204:M204"/>
    <mergeCell ref="N204:P204"/>
    <mergeCell ref="Q204:T204"/>
    <mergeCell ref="U204:W204"/>
    <mergeCell ref="X204:Z204"/>
    <mergeCell ref="AA204:AD204"/>
    <mergeCell ref="G203:J203"/>
    <mergeCell ref="K203:M203"/>
    <mergeCell ref="N203:P203"/>
    <mergeCell ref="Q203:T203"/>
    <mergeCell ref="U201:W201"/>
    <mergeCell ref="X201:Z201"/>
    <mergeCell ref="AA201:AD201"/>
    <mergeCell ref="G202:J202"/>
    <mergeCell ref="K202:M202"/>
    <mergeCell ref="N202:P202"/>
    <mergeCell ref="Q202:T202"/>
    <mergeCell ref="U202:W202"/>
    <mergeCell ref="X202:Z202"/>
    <mergeCell ref="AA202:AD202"/>
    <mergeCell ref="G201:J201"/>
    <mergeCell ref="K201:M201"/>
    <mergeCell ref="N201:P201"/>
    <mergeCell ref="Q201:T201"/>
    <mergeCell ref="U199:W199"/>
    <mergeCell ref="X199:Z199"/>
    <mergeCell ref="AA199:AD199"/>
    <mergeCell ref="G200:J200"/>
    <mergeCell ref="K200:M200"/>
    <mergeCell ref="N200:P200"/>
    <mergeCell ref="Q200:T200"/>
    <mergeCell ref="U200:W200"/>
    <mergeCell ref="X200:Z200"/>
    <mergeCell ref="AA200:AD200"/>
    <mergeCell ref="G199:J199"/>
    <mergeCell ref="K199:M199"/>
    <mergeCell ref="N199:P199"/>
    <mergeCell ref="Q199:T199"/>
    <mergeCell ref="U197:W197"/>
    <mergeCell ref="X197:Z197"/>
    <mergeCell ref="AA197:AD197"/>
    <mergeCell ref="G198:J198"/>
    <mergeCell ref="K198:M198"/>
    <mergeCell ref="N198:P198"/>
    <mergeCell ref="Q198:T198"/>
    <mergeCell ref="U198:W198"/>
    <mergeCell ref="X198:Z198"/>
    <mergeCell ref="AA198:AD198"/>
    <mergeCell ref="G197:J197"/>
    <mergeCell ref="K197:M197"/>
    <mergeCell ref="N197:P197"/>
    <mergeCell ref="Q197:T197"/>
    <mergeCell ref="U195:W195"/>
    <mergeCell ref="X195:Z195"/>
    <mergeCell ref="AA195:AD195"/>
    <mergeCell ref="G196:J196"/>
    <mergeCell ref="K196:M196"/>
    <mergeCell ref="N196:P196"/>
    <mergeCell ref="Q196:T196"/>
    <mergeCell ref="U196:W196"/>
    <mergeCell ref="X196:Z196"/>
    <mergeCell ref="AA196:AD196"/>
    <mergeCell ref="G195:J195"/>
    <mergeCell ref="K195:M195"/>
    <mergeCell ref="N195:P195"/>
    <mergeCell ref="Q195:T195"/>
    <mergeCell ref="U193:W193"/>
    <mergeCell ref="X193:Z193"/>
    <mergeCell ref="AA193:AD193"/>
    <mergeCell ref="G194:J194"/>
    <mergeCell ref="K194:M194"/>
    <mergeCell ref="N194:P194"/>
    <mergeCell ref="Q194:T194"/>
    <mergeCell ref="U194:W194"/>
    <mergeCell ref="X194:Z194"/>
    <mergeCell ref="AA194:AD194"/>
    <mergeCell ref="G193:J193"/>
    <mergeCell ref="K193:M193"/>
    <mergeCell ref="N193:P193"/>
    <mergeCell ref="Q193:T193"/>
    <mergeCell ref="U191:W191"/>
    <mergeCell ref="X191:Z191"/>
    <mergeCell ref="AA191:AD191"/>
    <mergeCell ref="G192:J192"/>
    <mergeCell ref="K192:M192"/>
    <mergeCell ref="N192:P192"/>
    <mergeCell ref="Q192:T192"/>
    <mergeCell ref="U192:W192"/>
    <mergeCell ref="X192:Z192"/>
    <mergeCell ref="AA192:AD192"/>
    <mergeCell ref="G191:J191"/>
    <mergeCell ref="K191:M191"/>
    <mergeCell ref="N191:P191"/>
    <mergeCell ref="Q191:T191"/>
    <mergeCell ref="U189:W189"/>
    <mergeCell ref="X189:Z189"/>
    <mergeCell ref="AA189:AD189"/>
    <mergeCell ref="G190:J190"/>
    <mergeCell ref="K190:M190"/>
    <mergeCell ref="N190:P190"/>
    <mergeCell ref="Q190:T190"/>
    <mergeCell ref="U190:W190"/>
    <mergeCell ref="X190:Z190"/>
    <mergeCell ref="AA190:AD190"/>
    <mergeCell ref="G189:J189"/>
    <mergeCell ref="K189:M189"/>
    <mergeCell ref="N189:P189"/>
    <mergeCell ref="Q189:T189"/>
    <mergeCell ref="U187:W187"/>
    <mergeCell ref="X187:Z187"/>
    <mergeCell ref="AA187:AD187"/>
    <mergeCell ref="G188:J188"/>
    <mergeCell ref="K188:M188"/>
    <mergeCell ref="N188:P188"/>
    <mergeCell ref="Q188:T188"/>
    <mergeCell ref="U188:W188"/>
    <mergeCell ref="X188:Z188"/>
    <mergeCell ref="AA188:AD188"/>
    <mergeCell ref="G187:J187"/>
    <mergeCell ref="K187:M187"/>
    <mergeCell ref="N187:P187"/>
    <mergeCell ref="Q187:T187"/>
    <mergeCell ref="U185:W185"/>
    <mergeCell ref="X185:Z185"/>
    <mergeCell ref="AA185:AD185"/>
    <mergeCell ref="G186:J186"/>
    <mergeCell ref="K186:M186"/>
    <mergeCell ref="N186:P186"/>
    <mergeCell ref="Q186:T186"/>
    <mergeCell ref="U186:W186"/>
    <mergeCell ref="X186:Z186"/>
    <mergeCell ref="AA186:AD186"/>
    <mergeCell ref="G185:J185"/>
    <mergeCell ref="K185:M185"/>
    <mergeCell ref="N185:P185"/>
    <mergeCell ref="Q185:T185"/>
    <mergeCell ref="U183:W183"/>
    <mergeCell ref="X183:Z183"/>
    <mergeCell ref="AA183:AD183"/>
    <mergeCell ref="G184:J184"/>
    <mergeCell ref="K184:M184"/>
    <mergeCell ref="N184:P184"/>
    <mergeCell ref="Q184:T184"/>
    <mergeCell ref="U184:W184"/>
    <mergeCell ref="X184:Z184"/>
    <mergeCell ref="AA184:AD184"/>
    <mergeCell ref="G183:J183"/>
    <mergeCell ref="K183:M183"/>
    <mergeCell ref="N183:P183"/>
    <mergeCell ref="Q183:T183"/>
    <mergeCell ref="U181:W181"/>
    <mergeCell ref="X181:Z181"/>
    <mergeCell ref="AA181:AD181"/>
    <mergeCell ref="G182:J182"/>
    <mergeCell ref="K182:M182"/>
    <mergeCell ref="N182:P182"/>
    <mergeCell ref="Q182:T182"/>
    <mergeCell ref="U182:W182"/>
    <mergeCell ref="X182:Z182"/>
    <mergeCell ref="AA182:AD182"/>
    <mergeCell ref="G181:J181"/>
    <mergeCell ref="K181:M181"/>
    <mergeCell ref="N181:P181"/>
    <mergeCell ref="Q181:T181"/>
    <mergeCell ref="U179:W179"/>
    <mergeCell ref="X179:Z179"/>
    <mergeCell ref="AA179:AD179"/>
    <mergeCell ref="G180:J180"/>
    <mergeCell ref="K180:M180"/>
    <mergeCell ref="N180:P180"/>
    <mergeCell ref="Q180:T180"/>
    <mergeCell ref="U180:W180"/>
    <mergeCell ref="X180:Z180"/>
    <mergeCell ref="AA180:AD180"/>
    <mergeCell ref="G179:J179"/>
    <mergeCell ref="K179:M179"/>
    <mergeCell ref="N179:P179"/>
    <mergeCell ref="Q179:T179"/>
    <mergeCell ref="U177:W177"/>
    <mergeCell ref="X177:Z177"/>
    <mergeCell ref="AA177:AD177"/>
    <mergeCell ref="G178:J178"/>
    <mergeCell ref="K178:M178"/>
    <mergeCell ref="N178:P178"/>
    <mergeCell ref="Q178:T178"/>
    <mergeCell ref="U178:W178"/>
    <mergeCell ref="X178:Z178"/>
    <mergeCell ref="AA178:AD178"/>
    <mergeCell ref="G177:J177"/>
    <mergeCell ref="K177:M177"/>
    <mergeCell ref="N177:P177"/>
    <mergeCell ref="Q177:T177"/>
    <mergeCell ref="U175:W175"/>
    <mergeCell ref="X175:Z175"/>
    <mergeCell ref="AA175:AD175"/>
    <mergeCell ref="G176:J176"/>
    <mergeCell ref="K176:M176"/>
    <mergeCell ref="N176:P176"/>
    <mergeCell ref="Q176:T176"/>
    <mergeCell ref="U176:W176"/>
    <mergeCell ref="X176:Z176"/>
    <mergeCell ref="AA176:AD176"/>
    <mergeCell ref="G175:J175"/>
    <mergeCell ref="K175:M175"/>
    <mergeCell ref="N175:P175"/>
    <mergeCell ref="Q175:T175"/>
    <mergeCell ref="U173:W173"/>
    <mergeCell ref="X173:Z173"/>
    <mergeCell ref="AA173:AD173"/>
    <mergeCell ref="G174:J174"/>
    <mergeCell ref="K174:M174"/>
    <mergeCell ref="N174:P174"/>
    <mergeCell ref="Q174:T174"/>
    <mergeCell ref="U174:W174"/>
    <mergeCell ref="X174:Z174"/>
    <mergeCell ref="AA174:AD174"/>
    <mergeCell ref="G173:J173"/>
    <mergeCell ref="K173:M173"/>
    <mergeCell ref="N173:P173"/>
    <mergeCell ref="Q173:T173"/>
    <mergeCell ref="U171:W171"/>
    <mergeCell ref="X171:Z171"/>
    <mergeCell ref="AA171:AD171"/>
    <mergeCell ref="G172:J172"/>
    <mergeCell ref="K172:M172"/>
    <mergeCell ref="N172:P172"/>
    <mergeCell ref="Q172:T172"/>
    <mergeCell ref="U172:W172"/>
    <mergeCell ref="X172:Z172"/>
    <mergeCell ref="AA172:AD172"/>
    <mergeCell ref="G171:J171"/>
    <mergeCell ref="K171:M171"/>
    <mergeCell ref="N171:P171"/>
    <mergeCell ref="Q171:T171"/>
    <mergeCell ref="U169:W169"/>
    <mergeCell ref="X169:Z169"/>
    <mergeCell ref="AA169:AD169"/>
    <mergeCell ref="Q170:T170"/>
    <mergeCell ref="U170:W170"/>
    <mergeCell ref="X170:Z170"/>
    <mergeCell ref="AA170:AD170"/>
    <mergeCell ref="G169:J169"/>
    <mergeCell ref="K169:M169"/>
    <mergeCell ref="N169:P169"/>
    <mergeCell ref="Q169:T169"/>
    <mergeCell ref="U167:W167"/>
    <mergeCell ref="X167:Z167"/>
    <mergeCell ref="AA167:AD167"/>
    <mergeCell ref="G168:J168"/>
    <mergeCell ref="K168:M168"/>
    <mergeCell ref="N168:P168"/>
    <mergeCell ref="Q168:T168"/>
    <mergeCell ref="U168:W168"/>
    <mergeCell ref="X168:Z168"/>
    <mergeCell ref="AA168:AD168"/>
    <mergeCell ref="G167:J167"/>
    <mergeCell ref="K167:M167"/>
    <mergeCell ref="N167:P167"/>
    <mergeCell ref="Q167:T167"/>
    <mergeCell ref="U165:W165"/>
    <mergeCell ref="X165:Z165"/>
    <mergeCell ref="AA165:AD165"/>
    <mergeCell ref="G166:J166"/>
    <mergeCell ref="K166:M166"/>
    <mergeCell ref="N166:P166"/>
    <mergeCell ref="Q166:T166"/>
    <mergeCell ref="U166:W166"/>
    <mergeCell ref="X166:Z166"/>
    <mergeCell ref="AA166:AD166"/>
    <mergeCell ref="G165:J165"/>
    <mergeCell ref="K165:M165"/>
    <mergeCell ref="N165:P165"/>
    <mergeCell ref="Q165:T165"/>
    <mergeCell ref="U163:W163"/>
    <mergeCell ref="X163:Z163"/>
    <mergeCell ref="AA163:AD163"/>
    <mergeCell ref="U164:W164"/>
    <mergeCell ref="X164:Z164"/>
    <mergeCell ref="AA164:AD164"/>
    <mergeCell ref="G163:J163"/>
    <mergeCell ref="K163:M163"/>
    <mergeCell ref="N163:P163"/>
    <mergeCell ref="Q163:T163"/>
    <mergeCell ref="U161:W161"/>
    <mergeCell ref="X161:Z161"/>
    <mergeCell ref="AA161:AD161"/>
    <mergeCell ref="G162:J162"/>
    <mergeCell ref="K162:M162"/>
    <mergeCell ref="N162:P162"/>
    <mergeCell ref="Q162:T162"/>
    <mergeCell ref="U162:W162"/>
    <mergeCell ref="X162:Z162"/>
    <mergeCell ref="AA162:AD162"/>
    <mergeCell ref="G161:J161"/>
    <mergeCell ref="K161:M161"/>
    <mergeCell ref="N161:P161"/>
    <mergeCell ref="Q161:T161"/>
    <mergeCell ref="AA157:AD157"/>
    <mergeCell ref="AA158:AD158"/>
    <mergeCell ref="AA159:AD159"/>
    <mergeCell ref="G160:J160"/>
    <mergeCell ref="K160:M160"/>
    <mergeCell ref="N160:P160"/>
    <mergeCell ref="Q160:T160"/>
    <mergeCell ref="U160:W160"/>
    <mergeCell ref="X160:Z160"/>
    <mergeCell ref="AA160:AD160"/>
    <mergeCell ref="N157:P157"/>
    <mergeCell ref="N158:P158"/>
    <mergeCell ref="N159:P159"/>
    <mergeCell ref="Q157:T157"/>
    <mergeCell ref="Q158:T158"/>
    <mergeCell ref="Q159:T159"/>
    <mergeCell ref="K157:M157"/>
    <mergeCell ref="K158:M158"/>
    <mergeCell ref="K159:M159"/>
    <mergeCell ref="G157:J157"/>
    <mergeCell ref="G159:J159"/>
    <mergeCell ref="G158:J158"/>
    <mergeCell ref="W887:Z887"/>
    <mergeCell ref="AA887:AD887"/>
    <mergeCell ref="W940:Z940"/>
    <mergeCell ref="W936:Z936"/>
    <mergeCell ref="AA936:AD936"/>
    <mergeCell ref="AA940:AD940"/>
    <mergeCell ref="W931:Z931"/>
    <mergeCell ref="AA931:AD931"/>
    <mergeCell ref="W939:Z939"/>
    <mergeCell ref="AA939:AD939"/>
    <mergeCell ref="G887:J887"/>
    <mergeCell ref="K887:N887"/>
    <mergeCell ref="O887:R887"/>
    <mergeCell ref="S887:V887"/>
    <mergeCell ref="O931:R931"/>
    <mergeCell ref="S931:V931"/>
    <mergeCell ref="O937:R937"/>
    <mergeCell ref="S937:V937"/>
    <mergeCell ref="O933:R933"/>
    <mergeCell ref="S933:V933"/>
    <mergeCell ref="W941:Z941"/>
    <mergeCell ref="AA941:AD941"/>
    <mergeCell ref="G940:J940"/>
    <mergeCell ref="K940:N940"/>
    <mergeCell ref="O940:R940"/>
    <mergeCell ref="G941:J941"/>
    <mergeCell ref="K941:N941"/>
    <mergeCell ref="O941:R941"/>
    <mergeCell ref="S941:V941"/>
    <mergeCell ref="S940:V940"/>
    <mergeCell ref="G939:J939"/>
    <mergeCell ref="K939:N939"/>
    <mergeCell ref="O939:R939"/>
    <mergeCell ref="S939:V939"/>
    <mergeCell ref="W937:Z937"/>
    <mergeCell ref="AA937:AD937"/>
    <mergeCell ref="G938:J938"/>
    <mergeCell ref="K938:N938"/>
    <mergeCell ref="O938:R938"/>
    <mergeCell ref="S938:V938"/>
    <mergeCell ref="W938:Z938"/>
    <mergeCell ref="AA938:AD938"/>
    <mergeCell ref="G937:J937"/>
    <mergeCell ref="K937:N937"/>
    <mergeCell ref="W935:Z935"/>
    <mergeCell ref="AA935:AD935"/>
    <mergeCell ref="G936:J936"/>
    <mergeCell ref="K936:N936"/>
    <mergeCell ref="O936:R936"/>
    <mergeCell ref="S936:V936"/>
    <mergeCell ref="G935:J935"/>
    <mergeCell ref="K935:N935"/>
    <mergeCell ref="O935:R935"/>
    <mergeCell ref="S935:V935"/>
    <mergeCell ref="W933:Z933"/>
    <mergeCell ref="AA933:AD933"/>
    <mergeCell ref="G934:J934"/>
    <mergeCell ref="K934:N934"/>
    <mergeCell ref="O934:R934"/>
    <mergeCell ref="S934:V934"/>
    <mergeCell ref="W934:Z934"/>
    <mergeCell ref="AA934:AD934"/>
    <mergeCell ref="G933:J933"/>
    <mergeCell ref="K933:N933"/>
    <mergeCell ref="W930:Z930"/>
    <mergeCell ref="AA930:AD930"/>
    <mergeCell ref="G932:J932"/>
    <mergeCell ref="K932:N932"/>
    <mergeCell ref="O932:R932"/>
    <mergeCell ref="S932:V932"/>
    <mergeCell ref="W932:Z932"/>
    <mergeCell ref="AA932:AD932"/>
    <mergeCell ref="G931:J931"/>
    <mergeCell ref="K931:N931"/>
    <mergeCell ref="G930:J930"/>
    <mergeCell ref="K930:N930"/>
    <mergeCell ref="O930:R930"/>
    <mergeCell ref="S930:V930"/>
    <mergeCell ref="W929:Z929"/>
    <mergeCell ref="AA929:AD929"/>
    <mergeCell ref="G928:J928"/>
    <mergeCell ref="K928:N928"/>
    <mergeCell ref="G929:J929"/>
    <mergeCell ref="K929:N929"/>
    <mergeCell ref="O929:R929"/>
    <mergeCell ref="S929:V929"/>
    <mergeCell ref="O928:R928"/>
    <mergeCell ref="S928:V928"/>
    <mergeCell ref="W926:Z926"/>
    <mergeCell ref="AA926:AD926"/>
    <mergeCell ref="W927:Z927"/>
    <mergeCell ref="AA927:AD927"/>
    <mergeCell ref="W928:Z928"/>
    <mergeCell ref="AA928:AD928"/>
    <mergeCell ref="G927:J927"/>
    <mergeCell ref="K927:N927"/>
    <mergeCell ref="O927:R927"/>
    <mergeCell ref="S927:V927"/>
    <mergeCell ref="G926:J926"/>
    <mergeCell ref="K926:N926"/>
    <mergeCell ref="O926:R926"/>
    <mergeCell ref="S926:V926"/>
    <mergeCell ref="W925:Z925"/>
    <mergeCell ref="AA925:AD925"/>
    <mergeCell ref="G924:J924"/>
    <mergeCell ref="K924:N924"/>
    <mergeCell ref="G925:J925"/>
    <mergeCell ref="K925:N925"/>
    <mergeCell ref="O925:R925"/>
    <mergeCell ref="S925:V925"/>
    <mergeCell ref="O924:R924"/>
    <mergeCell ref="S924:V924"/>
    <mergeCell ref="W922:Z922"/>
    <mergeCell ref="AA922:AD922"/>
    <mergeCell ref="W923:Z923"/>
    <mergeCell ref="AA923:AD923"/>
    <mergeCell ref="W924:Z924"/>
    <mergeCell ref="AA924:AD924"/>
    <mergeCell ref="G923:J923"/>
    <mergeCell ref="K923:N923"/>
    <mergeCell ref="O923:R923"/>
    <mergeCell ref="S923:V923"/>
    <mergeCell ref="G922:J922"/>
    <mergeCell ref="K922:N922"/>
    <mergeCell ref="O922:R922"/>
    <mergeCell ref="S922:V922"/>
    <mergeCell ref="W921:Z921"/>
    <mergeCell ref="AA921:AD921"/>
    <mergeCell ref="G920:J920"/>
    <mergeCell ref="K920:N920"/>
    <mergeCell ref="G921:J921"/>
    <mergeCell ref="K921:N921"/>
    <mergeCell ref="O921:R921"/>
    <mergeCell ref="S921:V921"/>
    <mergeCell ref="O920:R920"/>
    <mergeCell ref="S920:V920"/>
    <mergeCell ref="W918:Z918"/>
    <mergeCell ref="AA918:AD918"/>
    <mergeCell ref="W919:Z919"/>
    <mergeCell ref="AA919:AD919"/>
    <mergeCell ref="W920:Z920"/>
    <mergeCell ref="AA920:AD920"/>
    <mergeCell ref="G919:J919"/>
    <mergeCell ref="K919:N919"/>
    <mergeCell ref="O919:R919"/>
    <mergeCell ref="S919:V919"/>
    <mergeCell ref="G918:J918"/>
    <mergeCell ref="K918:N918"/>
    <mergeCell ref="O918:R918"/>
    <mergeCell ref="S918:V918"/>
    <mergeCell ref="W917:Z917"/>
    <mergeCell ref="AA917:AD917"/>
    <mergeCell ref="G916:J916"/>
    <mergeCell ref="K916:N916"/>
    <mergeCell ref="G917:J917"/>
    <mergeCell ref="K917:N917"/>
    <mergeCell ref="O917:R917"/>
    <mergeCell ref="S917:V917"/>
    <mergeCell ref="O916:R916"/>
    <mergeCell ref="S916:V916"/>
    <mergeCell ref="W914:Z914"/>
    <mergeCell ref="AA914:AD914"/>
    <mergeCell ref="W915:Z915"/>
    <mergeCell ref="AA915:AD915"/>
    <mergeCell ref="W916:Z916"/>
    <mergeCell ref="AA916:AD916"/>
    <mergeCell ref="G915:J915"/>
    <mergeCell ref="K915:N915"/>
    <mergeCell ref="O915:R915"/>
    <mergeCell ref="S915:V915"/>
    <mergeCell ref="G914:J914"/>
    <mergeCell ref="K914:N914"/>
    <mergeCell ref="O914:R914"/>
    <mergeCell ref="S914:V914"/>
    <mergeCell ref="W913:Z913"/>
    <mergeCell ref="AA913:AD913"/>
    <mergeCell ref="G912:J912"/>
    <mergeCell ref="K912:N912"/>
    <mergeCell ref="G913:J913"/>
    <mergeCell ref="K913:N913"/>
    <mergeCell ref="O913:R913"/>
    <mergeCell ref="S913:V913"/>
    <mergeCell ref="O912:R912"/>
    <mergeCell ref="S912:V912"/>
    <mergeCell ref="W910:Z910"/>
    <mergeCell ref="AA910:AD910"/>
    <mergeCell ref="W911:Z911"/>
    <mergeCell ref="AA911:AD911"/>
    <mergeCell ref="W912:Z912"/>
    <mergeCell ref="AA912:AD912"/>
    <mergeCell ref="G911:J911"/>
    <mergeCell ref="K911:N911"/>
    <mergeCell ref="O911:R911"/>
    <mergeCell ref="S911:V911"/>
    <mergeCell ref="G910:J910"/>
    <mergeCell ref="K910:N910"/>
    <mergeCell ref="O910:R910"/>
    <mergeCell ref="S910:V910"/>
    <mergeCell ref="W909:Z909"/>
    <mergeCell ref="AA909:AD909"/>
    <mergeCell ref="G908:J908"/>
    <mergeCell ref="K908:N908"/>
    <mergeCell ref="G909:J909"/>
    <mergeCell ref="K909:N909"/>
    <mergeCell ref="O909:R909"/>
    <mergeCell ref="S909:V909"/>
    <mergeCell ref="O908:R908"/>
    <mergeCell ref="S908:V908"/>
    <mergeCell ref="G907:J907"/>
    <mergeCell ref="K907:N907"/>
    <mergeCell ref="O907:R907"/>
    <mergeCell ref="S907:V907"/>
    <mergeCell ref="O906:R906"/>
    <mergeCell ref="S906:V906"/>
    <mergeCell ref="W908:Z908"/>
    <mergeCell ref="AA908:AD908"/>
    <mergeCell ref="W906:Z906"/>
    <mergeCell ref="AA906:AD906"/>
    <mergeCell ref="W907:Z907"/>
    <mergeCell ref="AA907:AD907"/>
    <mergeCell ref="W905:Z905"/>
    <mergeCell ref="AA905:AD905"/>
    <mergeCell ref="G904:J904"/>
    <mergeCell ref="K904:N904"/>
    <mergeCell ref="G905:J905"/>
    <mergeCell ref="K905:N905"/>
    <mergeCell ref="O905:R905"/>
    <mergeCell ref="S905:V905"/>
    <mergeCell ref="O904:R904"/>
    <mergeCell ref="S904:V904"/>
    <mergeCell ref="O902:R902"/>
    <mergeCell ref="S902:V902"/>
    <mergeCell ref="W904:Z904"/>
    <mergeCell ref="AA904:AD904"/>
    <mergeCell ref="O903:R903"/>
    <mergeCell ref="S903:V903"/>
    <mergeCell ref="W902:Z902"/>
    <mergeCell ref="AA902:AD902"/>
    <mergeCell ref="W903:Z903"/>
    <mergeCell ref="AA903:AD903"/>
    <mergeCell ref="W900:Z900"/>
    <mergeCell ref="AA900:AD900"/>
    <mergeCell ref="G901:J901"/>
    <mergeCell ref="K901:N901"/>
    <mergeCell ref="O901:R901"/>
    <mergeCell ref="S901:V901"/>
    <mergeCell ref="W901:Z901"/>
    <mergeCell ref="AA901:AD901"/>
    <mergeCell ref="G900:J900"/>
    <mergeCell ref="K900:N900"/>
    <mergeCell ref="O900:R900"/>
    <mergeCell ref="S900:V900"/>
    <mergeCell ref="G899:J899"/>
    <mergeCell ref="K899:N899"/>
    <mergeCell ref="O899:R899"/>
    <mergeCell ref="S899:V899"/>
    <mergeCell ref="W899:Z899"/>
    <mergeCell ref="AA899:AD899"/>
    <mergeCell ref="AA897:AD897"/>
    <mergeCell ref="G898:J898"/>
    <mergeCell ref="K898:N898"/>
    <mergeCell ref="O898:R898"/>
    <mergeCell ref="S898:V898"/>
    <mergeCell ref="W898:Z898"/>
    <mergeCell ref="AA898:AD898"/>
    <mergeCell ref="K897:N897"/>
    <mergeCell ref="O897:R897"/>
    <mergeCell ref="S897:V897"/>
    <mergeCell ref="W897:Z897"/>
    <mergeCell ref="AA967:AD967"/>
    <mergeCell ref="AA965:AD965"/>
    <mergeCell ref="AA966:AD966"/>
    <mergeCell ref="AA963:AD963"/>
    <mergeCell ref="AA964:AD964"/>
    <mergeCell ref="AA961:AD961"/>
    <mergeCell ref="AA962:AD962"/>
    <mergeCell ref="AA895:AD895"/>
    <mergeCell ref="G896:J896"/>
    <mergeCell ref="K896:N896"/>
    <mergeCell ref="O896:R896"/>
    <mergeCell ref="G895:J895"/>
    <mergeCell ref="K895:N895"/>
    <mergeCell ref="O895:R895"/>
    <mergeCell ref="S895:V895"/>
    <mergeCell ref="S896:V896"/>
    <mergeCell ref="K967:N967"/>
    <mergeCell ref="O967:R967"/>
    <mergeCell ref="S967:V967"/>
    <mergeCell ref="W967:Z967"/>
    <mergeCell ref="K966:N966"/>
    <mergeCell ref="O966:R966"/>
    <mergeCell ref="S966:V966"/>
    <mergeCell ref="W966:Z966"/>
    <mergeCell ref="K965:N965"/>
    <mergeCell ref="O965:R965"/>
    <mergeCell ref="S965:V965"/>
    <mergeCell ref="W965:Z965"/>
    <mergeCell ref="K964:N964"/>
    <mergeCell ref="O964:R964"/>
    <mergeCell ref="S964:V964"/>
    <mergeCell ref="W964:Z964"/>
    <mergeCell ref="K963:N963"/>
    <mergeCell ref="O963:R963"/>
    <mergeCell ref="S963:V963"/>
    <mergeCell ref="W963:Z963"/>
    <mergeCell ref="K962:N962"/>
    <mergeCell ref="O962:R962"/>
    <mergeCell ref="S962:V962"/>
    <mergeCell ref="W962:Z962"/>
    <mergeCell ref="K961:N961"/>
    <mergeCell ref="O961:R961"/>
    <mergeCell ref="S961:V961"/>
    <mergeCell ref="W961:Z961"/>
    <mergeCell ref="AA951:AD951"/>
    <mergeCell ref="K960:N960"/>
    <mergeCell ref="O960:R960"/>
    <mergeCell ref="S960:V960"/>
    <mergeCell ref="W960:Z960"/>
    <mergeCell ref="AA960:AD960"/>
    <mergeCell ref="K951:N951"/>
    <mergeCell ref="O951:R951"/>
    <mergeCell ref="S951:V951"/>
    <mergeCell ref="W951:Z951"/>
    <mergeCell ref="AA949:AD949"/>
    <mergeCell ref="K950:N950"/>
    <mergeCell ref="O950:R950"/>
    <mergeCell ref="S950:V950"/>
    <mergeCell ref="W950:Z950"/>
    <mergeCell ref="AA950:AD950"/>
    <mergeCell ref="K949:N949"/>
    <mergeCell ref="O949:R949"/>
    <mergeCell ref="S949:V949"/>
    <mergeCell ref="W949:Z949"/>
    <mergeCell ref="AA948:AD948"/>
    <mergeCell ref="W888:Z888"/>
    <mergeCell ref="AA888:AD888"/>
    <mergeCell ref="AA947:AD947"/>
    <mergeCell ref="W896:Z896"/>
    <mergeCell ref="AA896:AD896"/>
    <mergeCell ref="T889:AD889"/>
    <mergeCell ref="S945:V946"/>
    <mergeCell ref="W945:Z946"/>
    <mergeCell ref="W895:Z895"/>
    <mergeCell ref="G888:J888"/>
    <mergeCell ref="K888:N888"/>
    <mergeCell ref="O888:R888"/>
    <mergeCell ref="S888:V888"/>
    <mergeCell ref="W886:Z886"/>
    <mergeCell ref="AA886:AD886"/>
    <mergeCell ref="S885:V885"/>
    <mergeCell ref="G885:J885"/>
    <mergeCell ref="G886:J886"/>
    <mergeCell ref="K886:N886"/>
    <mergeCell ref="O886:R886"/>
    <mergeCell ref="S886:V886"/>
    <mergeCell ref="K885:N885"/>
    <mergeCell ref="O885:R885"/>
    <mergeCell ref="G883:J883"/>
    <mergeCell ref="K883:N883"/>
    <mergeCell ref="O883:R883"/>
    <mergeCell ref="W883:Z883"/>
    <mergeCell ref="W885:Z885"/>
    <mergeCell ref="AA885:AD885"/>
    <mergeCell ref="G884:J884"/>
    <mergeCell ref="K884:N884"/>
    <mergeCell ref="O884:R884"/>
    <mergeCell ref="S884:V884"/>
    <mergeCell ref="W884:Z884"/>
    <mergeCell ref="AA884:AD884"/>
    <mergeCell ref="W882:Z882"/>
    <mergeCell ref="AA882:AD882"/>
    <mergeCell ref="S881:V881"/>
    <mergeCell ref="S883:V883"/>
    <mergeCell ref="AA883:AD883"/>
    <mergeCell ref="G882:J882"/>
    <mergeCell ref="K882:N882"/>
    <mergeCell ref="O882:R882"/>
    <mergeCell ref="S882:V882"/>
    <mergeCell ref="W880:Z880"/>
    <mergeCell ref="AA880:AD880"/>
    <mergeCell ref="W881:Z881"/>
    <mergeCell ref="O881:R881"/>
    <mergeCell ref="AA881:AD881"/>
    <mergeCell ref="S880:V880"/>
    <mergeCell ref="K879:N879"/>
    <mergeCell ref="O879:R879"/>
    <mergeCell ref="G881:J881"/>
    <mergeCell ref="K881:N881"/>
    <mergeCell ref="G880:J880"/>
    <mergeCell ref="K880:N880"/>
    <mergeCell ref="O880:R880"/>
    <mergeCell ref="G877:J877"/>
    <mergeCell ref="K877:N877"/>
    <mergeCell ref="O877:R877"/>
    <mergeCell ref="W877:Z877"/>
    <mergeCell ref="W879:Z879"/>
    <mergeCell ref="AA879:AD879"/>
    <mergeCell ref="G878:J878"/>
    <mergeCell ref="K878:N878"/>
    <mergeCell ref="O878:R878"/>
    <mergeCell ref="S878:V878"/>
    <mergeCell ref="W878:Z878"/>
    <mergeCell ref="AA878:AD878"/>
    <mergeCell ref="S879:V879"/>
    <mergeCell ref="G879:J879"/>
    <mergeCell ref="W876:Z876"/>
    <mergeCell ref="AA876:AD876"/>
    <mergeCell ref="S875:V875"/>
    <mergeCell ref="S877:V877"/>
    <mergeCell ref="AA877:AD877"/>
    <mergeCell ref="AA875:AD875"/>
    <mergeCell ref="G876:J876"/>
    <mergeCell ref="K876:N876"/>
    <mergeCell ref="O876:R876"/>
    <mergeCell ref="S876:V876"/>
    <mergeCell ref="W874:Z874"/>
    <mergeCell ref="AA874:AD874"/>
    <mergeCell ref="W875:Z875"/>
    <mergeCell ref="O875:R875"/>
    <mergeCell ref="S874:V874"/>
    <mergeCell ref="K873:N873"/>
    <mergeCell ref="O873:R873"/>
    <mergeCell ref="G875:J875"/>
    <mergeCell ref="K875:N875"/>
    <mergeCell ref="G874:J874"/>
    <mergeCell ref="K874:N874"/>
    <mergeCell ref="O874:R874"/>
    <mergeCell ref="G871:J871"/>
    <mergeCell ref="K871:N871"/>
    <mergeCell ref="O871:R871"/>
    <mergeCell ref="W871:Z871"/>
    <mergeCell ref="W873:Z873"/>
    <mergeCell ref="AA873:AD873"/>
    <mergeCell ref="G872:J872"/>
    <mergeCell ref="K872:N872"/>
    <mergeCell ref="O872:R872"/>
    <mergeCell ref="S872:V872"/>
    <mergeCell ref="W872:Z872"/>
    <mergeCell ref="AA872:AD872"/>
    <mergeCell ref="S873:V873"/>
    <mergeCell ref="G873:J873"/>
    <mergeCell ref="W870:Z870"/>
    <mergeCell ref="AA870:AD870"/>
    <mergeCell ref="S869:V869"/>
    <mergeCell ref="S871:V871"/>
    <mergeCell ref="AA871:AD871"/>
    <mergeCell ref="AA869:AD869"/>
    <mergeCell ref="G870:J870"/>
    <mergeCell ref="K870:N870"/>
    <mergeCell ref="O870:R870"/>
    <mergeCell ref="S870:V870"/>
    <mergeCell ref="W868:Z868"/>
    <mergeCell ref="AA868:AD868"/>
    <mergeCell ref="W869:Z869"/>
    <mergeCell ref="O869:R869"/>
    <mergeCell ref="S868:V868"/>
    <mergeCell ref="K867:N867"/>
    <mergeCell ref="O867:R867"/>
    <mergeCell ref="G869:J869"/>
    <mergeCell ref="K869:N869"/>
    <mergeCell ref="G868:J868"/>
    <mergeCell ref="K868:N868"/>
    <mergeCell ref="O868:R868"/>
    <mergeCell ref="G865:J865"/>
    <mergeCell ref="K865:N865"/>
    <mergeCell ref="O865:R865"/>
    <mergeCell ref="W865:Z865"/>
    <mergeCell ref="W867:Z867"/>
    <mergeCell ref="AA867:AD867"/>
    <mergeCell ref="G866:J866"/>
    <mergeCell ref="K866:N866"/>
    <mergeCell ref="O866:R866"/>
    <mergeCell ref="S866:V866"/>
    <mergeCell ref="W866:Z866"/>
    <mergeCell ref="AA866:AD866"/>
    <mergeCell ref="S867:V867"/>
    <mergeCell ref="G867:J867"/>
    <mergeCell ref="W864:Z864"/>
    <mergeCell ref="AA864:AD864"/>
    <mergeCell ref="S863:V863"/>
    <mergeCell ref="S865:V865"/>
    <mergeCell ref="AA865:AD865"/>
    <mergeCell ref="G864:J864"/>
    <mergeCell ref="K864:N864"/>
    <mergeCell ref="O864:R864"/>
    <mergeCell ref="S864:V864"/>
    <mergeCell ref="W862:Z862"/>
    <mergeCell ref="AA862:AD862"/>
    <mergeCell ref="W863:Z863"/>
    <mergeCell ref="O863:R863"/>
    <mergeCell ref="AA863:AD863"/>
    <mergeCell ref="S862:V862"/>
    <mergeCell ref="K861:N861"/>
    <mergeCell ref="O861:R861"/>
    <mergeCell ref="G863:J863"/>
    <mergeCell ref="K863:N863"/>
    <mergeCell ref="G862:J862"/>
    <mergeCell ref="K862:N862"/>
    <mergeCell ref="O862:R862"/>
    <mergeCell ref="G859:J859"/>
    <mergeCell ref="K859:N859"/>
    <mergeCell ref="O859:R859"/>
    <mergeCell ref="W859:Z859"/>
    <mergeCell ref="W861:Z861"/>
    <mergeCell ref="AA861:AD861"/>
    <mergeCell ref="G860:J860"/>
    <mergeCell ref="K860:N860"/>
    <mergeCell ref="O860:R860"/>
    <mergeCell ref="S860:V860"/>
    <mergeCell ref="W860:Z860"/>
    <mergeCell ref="AA860:AD860"/>
    <mergeCell ref="S861:V861"/>
    <mergeCell ref="G861:J861"/>
    <mergeCell ref="W858:Z858"/>
    <mergeCell ref="AA858:AD858"/>
    <mergeCell ref="S857:V857"/>
    <mergeCell ref="S859:V859"/>
    <mergeCell ref="AA859:AD859"/>
    <mergeCell ref="G858:J858"/>
    <mergeCell ref="K858:N858"/>
    <mergeCell ref="O858:R858"/>
    <mergeCell ref="S858:V858"/>
    <mergeCell ref="AA856:AD856"/>
    <mergeCell ref="W857:Z857"/>
    <mergeCell ref="O857:R857"/>
    <mergeCell ref="AA857:AD857"/>
    <mergeCell ref="S856:V856"/>
    <mergeCell ref="G857:J857"/>
    <mergeCell ref="K857:N857"/>
    <mergeCell ref="W856:Z856"/>
    <mergeCell ref="G855:J855"/>
    <mergeCell ref="G856:J856"/>
    <mergeCell ref="K856:N856"/>
    <mergeCell ref="O856:R856"/>
    <mergeCell ref="O855:R855"/>
    <mergeCell ref="W854:Z854"/>
    <mergeCell ref="AA854:AD854"/>
    <mergeCell ref="S853:V853"/>
    <mergeCell ref="W855:Z855"/>
    <mergeCell ref="AA855:AD855"/>
    <mergeCell ref="S855:V855"/>
    <mergeCell ref="AA853:AD853"/>
    <mergeCell ref="G852:J852"/>
    <mergeCell ref="G854:J854"/>
    <mergeCell ref="O854:R854"/>
    <mergeCell ref="S854:V854"/>
    <mergeCell ref="G853:J853"/>
    <mergeCell ref="O853:R853"/>
    <mergeCell ref="O851:R851"/>
    <mergeCell ref="W853:Z853"/>
    <mergeCell ref="O852:R852"/>
    <mergeCell ref="S852:V852"/>
    <mergeCell ref="W852:Z852"/>
    <mergeCell ref="AA852:AD852"/>
    <mergeCell ref="S851:V851"/>
    <mergeCell ref="S849:V849"/>
    <mergeCell ref="W851:Z851"/>
    <mergeCell ref="G849:J849"/>
    <mergeCell ref="AA851:AD851"/>
    <mergeCell ref="G850:J850"/>
    <mergeCell ref="O850:R850"/>
    <mergeCell ref="S850:V850"/>
    <mergeCell ref="W850:Z850"/>
    <mergeCell ref="K849:N849"/>
    <mergeCell ref="O849:R849"/>
    <mergeCell ref="G851:J851"/>
    <mergeCell ref="AA850:AD850"/>
    <mergeCell ref="W847:Z847"/>
    <mergeCell ref="AA847:AD847"/>
    <mergeCell ref="W848:Z848"/>
    <mergeCell ref="AA848:AD848"/>
    <mergeCell ref="S847:V847"/>
    <mergeCell ref="W849:Z849"/>
    <mergeCell ref="AA849:AD849"/>
    <mergeCell ref="G848:J848"/>
    <mergeCell ref="K848:N848"/>
    <mergeCell ref="O848:R848"/>
    <mergeCell ref="S848:V848"/>
    <mergeCell ref="G847:J847"/>
    <mergeCell ref="K847:N847"/>
    <mergeCell ref="O847:R847"/>
    <mergeCell ref="W846:Z846"/>
    <mergeCell ref="AA846:AD846"/>
    <mergeCell ref="S846:V846"/>
    <mergeCell ref="G846:J846"/>
    <mergeCell ref="K846:N846"/>
    <mergeCell ref="O846:R846"/>
    <mergeCell ref="W844:Z844"/>
    <mergeCell ref="AA844:AD844"/>
    <mergeCell ref="G845:J845"/>
    <mergeCell ref="K845:N845"/>
    <mergeCell ref="O845:R845"/>
    <mergeCell ref="S845:V845"/>
    <mergeCell ref="W845:Z845"/>
    <mergeCell ref="AA845:AD845"/>
    <mergeCell ref="S844:V844"/>
    <mergeCell ref="G844:J844"/>
    <mergeCell ref="K844:N844"/>
    <mergeCell ref="O844:R844"/>
    <mergeCell ref="V799:X800"/>
    <mergeCell ref="Y799:AA800"/>
    <mergeCell ref="S799:U800"/>
    <mergeCell ref="Y805:AA805"/>
    <mergeCell ref="Y803:AA803"/>
    <mergeCell ref="Y802:AA802"/>
    <mergeCell ref="Y801:AA801"/>
    <mergeCell ref="J801:L801"/>
    <mergeCell ref="W843:Z843"/>
    <mergeCell ref="AA843:AD843"/>
    <mergeCell ref="J799:L800"/>
    <mergeCell ref="M799:O800"/>
    <mergeCell ref="P799:R800"/>
    <mergeCell ref="G843:J843"/>
    <mergeCell ref="K843:N843"/>
    <mergeCell ref="O843:R843"/>
    <mergeCell ref="S843:V843"/>
    <mergeCell ref="Y804:AA804"/>
    <mergeCell ref="A799:C800"/>
    <mergeCell ref="D799:F800"/>
    <mergeCell ref="A798:C798"/>
    <mergeCell ref="D798:F798"/>
    <mergeCell ref="AB799:AD800"/>
    <mergeCell ref="G795:I795"/>
    <mergeCell ref="G796:I796"/>
    <mergeCell ref="G798:I798"/>
    <mergeCell ref="G799:I800"/>
    <mergeCell ref="J798:L798"/>
    <mergeCell ref="M798:O798"/>
    <mergeCell ref="P798:R798"/>
    <mergeCell ref="S798:U798"/>
    <mergeCell ref="V798:X798"/>
    <mergeCell ref="S790:U791"/>
    <mergeCell ref="V792:X792"/>
    <mergeCell ref="V790:X791"/>
    <mergeCell ref="Y790:AA791"/>
    <mergeCell ref="S793:U794"/>
    <mergeCell ref="V793:X794"/>
    <mergeCell ref="Y793:AA794"/>
    <mergeCell ref="AB793:AD794"/>
    <mergeCell ref="A797:C797"/>
    <mergeCell ref="M790:O791"/>
    <mergeCell ref="M793:O794"/>
    <mergeCell ref="P793:R794"/>
    <mergeCell ref="P790:R791"/>
    <mergeCell ref="J793:L794"/>
    <mergeCell ref="A790:C791"/>
    <mergeCell ref="D790:F791"/>
    <mergeCell ref="J790:L791"/>
    <mergeCell ref="A793:C794"/>
    <mergeCell ref="D793:F794"/>
    <mergeCell ref="G790:I791"/>
    <mergeCell ref="G793:I794"/>
    <mergeCell ref="G797:I797"/>
    <mergeCell ref="D797:F797"/>
    <mergeCell ref="D795:F795"/>
    <mergeCell ref="G801:I801"/>
    <mergeCell ref="G786:I786"/>
    <mergeCell ref="G787:I787"/>
    <mergeCell ref="G788:I788"/>
    <mergeCell ref="G789:I789"/>
    <mergeCell ref="A805:C805"/>
    <mergeCell ref="D805:F805"/>
    <mergeCell ref="G805:I805"/>
    <mergeCell ref="J805:L805"/>
    <mergeCell ref="M805:O805"/>
    <mergeCell ref="P805:R805"/>
    <mergeCell ref="S805:U805"/>
    <mergeCell ref="V805:X805"/>
    <mergeCell ref="M804:O804"/>
    <mergeCell ref="P804:R804"/>
    <mergeCell ref="S804:U804"/>
    <mergeCell ref="V804:X804"/>
    <mergeCell ref="A804:C804"/>
    <mergeCell ref="D804:F804"/>
    <mergeCell ref="G804:I804"/>
    <mergeCell ref="J804:L804"/>
    <mergeCell ref="S803:U803"/>
    <mergeCell ref="V803:X803"/>
    <mergeCell ref="AB803:AD803"/>
    <mergeCell ref="A803:C803"/>
    <mergeCell ref="D803:F803"/>
    <mergeCell ref="J803:L803"/>
    <mergeCell ref="M803:O803"/>
    <mergeCell ref="G803:I803"/>
    <mergeCell ref="J802:L802"/>
    <mergeCell ref="M802:O802"/>
    <mergeCell ref="P803:R803"/>
    <mergeCell ref="G802:I802"/>
    <mergeCell ref="P802:R802"/>
    <mergeCell ref="S802:U802"/>
    <mergeCell ref="V802:X802"/>
    <mergeCell ref="A801:C801"/>
    <mergeCell ref="D801:F801"/>
    <mergeCell ref="M801:O801"/>
    <mergeCell ref="P801:R801"/>
    <mergeCell ref="S801:U801"/>
    <mergeCell ref="V801:X801"/>
    <mergeCell ref="A802:C802"/>
    <mergeCell ref="D802:F802"/>
    <mergeCell ref="Y796:AA796"/>
    <mergeCell ref="AB796:AD796"/>
    <mergeCell ref="V797:X797"/>
    <mergeCell ref="Y798:AA798"/>
    <mergeCell ref="AB798:AD798"/>
    <mergeCell ref="Y797:AA797"/>
    <mergeCell ref="AB797:AD797"/>
    <mergeCell ref="J797:L797"/>
    <mergeCell ref="M797:O797"/>
    <mergeCell ref="P797:R797"/>
    <mergeCell ref="S797:U797"/>
    <mergeCell ref="Y795:AA795"/>
    <mergeCell ref="AB795:AD795"/>
    <mergeCell ref="A796:C796"/>
    <mergeCell ref="D796:F796"/>
    <mergeCell ref="J796:L796"/>
    <mergeCell ref="M796:O796"/>
    <mergeCell ref="P796:R796"/>
    <mergeCell ref="S796:U796"/>
    <mergeCell ref="V796:X796"/>
    <mergeCell ref="A795:C795"/>
    <mergeCell ref="J795:L795"/>
    <mergeCell ref="M795:O795"/>
    <mergeCell ref="P795:R795"/>
    <mergeCell ref="S795:U795"/>
    <mergeCell ref="V795:X795"/>
    <mergeCell ref="Y792:AA792"/>
    <mergeCell ref="AB792:AD792"/>
    <mergeCell ref="A792:C792"/>
    <mergeCell ref="D792:F792"/>
    <mergeCell ref="G792:I792"/>
    <mergeCell ref="J792:L792"/>
    <mergeCell ref="M792:O792"/>
    <mergeCell ref="P792:R792"/>
    <mergeCell ref="S792:U792"/>
    <mergeCell ref="Y789:AA789"/>
    <mergeCell ref="AB789:AD789"/>
    <mergeCell ref="Y788:AA788"/>
    <mergeCell ref="AB788:AD788"/>
    <mergeCell ref="A789:C789"/>
    <mergeCell ref="D789:F789"/>
    <mergeCell ref="J789:L789"/>
    <mergeCell ref="M789:O789"/>
    <mergeCell ref="P788:R788"/>
    <mergeCell ref="S788:U788"/>
    <mergeCell ref="V788:X788"/>
    <mergeCell ref="P789:R789"/>
    <mergeCell ref="S789:U789"/>
    <mergeCell ref="V789:X789"/>
    <mergeCell ref="A788:C788"/>
    <mergeCell ref="D788:F788"/>
    <mergeCell ref="J788:L788"/>
    <mergeCell ref="M788:O788"/>
    <mergeCell ref="AB786:AD786"/>
    <mergeCell ref="A787:C787"/>
    <mergeCell ref="D787:F787"/>
    <mergeCell ref="J787:L787"/>
    <mergeCell ref="M787:O787"/>
    <mergeCell ref="P787:R787"/>
    <mergeCell ref="S787:U787"/>
    <mergeCell ref="V787:X787"/>
    <mergeCell ref="AB787:AD787"/>
    <mergeCell ref="Y787:AA787"/>
    <mergeCell ref="Y785:AA785"/>
    <mergeCell ref="AB785:AD785"/>
    <mergeCell ref="A786:C786"/>
    <mergeCell ref="D786:F786"/>
    <mergeCell ref="J786:L786"/>
    <mergeCell ref="M786:O786"/>
    <mergeCell ref="P786:R786"/>
    <mergeCell ref="S786:U786"/>
    <mergeCell ref="V786:X786"/>
    <mergeCell ref="Y786:AA786"/>
    <mergeCell ref="P785:R785"/>
    <mergeCell ref="S785:U785"/>
    <mergeCell ref="V785:X785"/>
    <mergeCell ref="M784:O784"/>
    <mergeCell ref="P784:R784"/>
    <mergeCell ref="S784:U784"/>
    <mergeCell ref="V784:X784"/>
    <mergeCell ref="M785:O785"/>
    <mergeCell ref="A785:C785"/>
    <mergeCell ref="D785:F785"/>
    <mergeCell ref="J785:L785"/>
    <mergeCell ref="G785:I785"/>
    <mergeCell ref="A784:C784"/>
    <mergeCell ref="D784:F784"/>
    <mergeCell ref="J784:L784"/>
    <mergeCell ref="A783:C783"/>
    <mergeCell ref="D783:F783"/>
    <mergeCell ref="J783:L783"/>
    <mergeCell ref="G783:I783"/>
    <mergeCell ref="G784:I784"/>
    <mergeCell ref="V775:X775"/>
    <mergeCell ref="Y775:AA775"/>
    <mergeCell ref="AB775:AD775"/>
    <mergeCell ref="J774:L774"/>
    <mergeCell ref="J775:L775"/>
    <mergeCell ref="M775:O775"/>
    <mergeCell ref="P775:R775"/>
    <mergeCell ref="S775:U775"/>
    <mergeCell ref="M774:O774"/>
    <mergeCell ref="P774:R774"/>
    <mergeCell ref="S774:U774"/>
    <mergeCell ref="V774:X774"/>
    <mergeCell ref="Y774:AA774"/>
    <mergeCell ref="AB774:AD774"/>
    <mergeCell ref="P773:R773"/>
    <mergeCell ref="S773:U773"/>
    <mergeCell ref="Y773:AA773"/>
    <mergeCell ref="AB773:AD773"/>
    <mergeCell ref="V773:X773"/>
    <mergeCell ref="AB772:AD772"/>
    <mergeCell ref="G772:I772"/>
    <mergeCell ref="J772:L772"/>
    <mergeCell ref="M772:O772"/>
    <mergeCell ref="P772:R772"/>
    <mergeCell ref="S772:U772"/>
    <mergeCell ref="V772:X772"/>
    <mergeCell ref="Y772:AA772"/>
    <mergeCell ref="S771:U771"/>
    <mergeCell ref="V771:X771"/>
    <mergeCell ref="Y771:AA771"/>
    <mergeCell ref="AB771:AD771"/>
    <mergeCell ref="G771:I771"/>
    <mergeCell ref="J771:L771"/>
    <mergeCell ref="M771:O771"/>
    <mergeCell ref="P771:R771"/>
    <mergeCell ref="S769:U770"/>
    <mergeCell ref="V769:X770"/>
    <mergeCell ref="Y769:AA770"/>
    <mergeCell ref="AB769:AD770"/>
    <mergeCell ref="G769:I770"/>
    <mergeCell ref="J769:L770"/>
    <mergeCell ref="M769:O770"/>
    <mergeCell ref="P769:R770"/>
    <mergeCell ref="S768:U768"/>
    <mergeCell ref="V768:X768"/>
    <mergeCell ref="Y768:AA768"/>
    <mergeCell ref="AB768:AD768"/>
    <mergeCell ref="G768:I768"/>
    <mergeCell ref="J768:L768"/>
    <mergeCell ref="M768:O768"/>
    <mergeCell ref="P768:R768"/>
    <mergeCell ref="S767:U767"/>
    <mergeCell ref="V767:X767"/>
    <mergeCell ref="Y767:AA767"/>
    <mergeCell ref="AB767:AD767"/>
    <mergeCell ref="G767:I767"/>
    <mergeCell ref="J767:L767"/>
    <mergeCell ref="M767:O767"/>
    <mergeCell ref="P767:R767"/>
    <mergeCell ref="S766:U766"/>
    <mergeCell ref="V766:X766"/>
    <mergeCell ref="Y766:AA766"/>
    <mergeCell ref="AB766:AD766"/>
    <mergeCell ref="G766:I766"/>
    <mergeCell ref="J766:L766"/>
    <mergeCell ref="M766:O766"/>
    <mergeCell ref="P766:R766"/>
    <mergeCell ref="S765:U765"/>
    <mergeCell ref="V765:X765"/>
    <mergeCell ref="Y765:AA765"/>
    <mergeCell ref="AB765:AD765"/>
    <mergeCell ref="G765:I765"/>
    <mergeCell ref="J765:L765"/>
    <mergeCell ref="M765:O765"/>
    <mergeCell ref="P765:R765"/>
    <mergeCell ref="S763:U764"/>
    <mergeCell ref="V763:X764"/>
    <mergeCell ref="Y763:AA764"/>
    <mergeCell ref="AB763:AD764"/>
    <mergeCell ref="G763:I764"/>
    <mergeCell ref="J763:L764"/>
    <mergeCell ref="M763:O764"/>
    <mergeCell ref="P763:R764"/>
    <mergeCell ref="S762:U762"/>
    <mergeCell ref="V762:X762"/>
    <mergeCell ref="Y762:AA762"/>
    <mergeCell ref="AB762:AD762"/>
    <mergeCell ref="G762:I762"/>
    <mergeCell ref="J762:L762"/>
    <mergeCell ref="M762:O762"/>
    <mergeCell ref="P762:R762"/>
    <mergeCell ref="S760:U761"/>
    <mergeCell ref="V760:X761"/>
    <mergeCell ref="Y760:AA761"/>
    <mergeCell ref="AB760:AD761"/>
    <mergeCell ref="G760:I761"/>
    <mergeCell ref="J760:L761"/>
    <mergeCell ref="M760:O761"/>
    <mergeCell ref="P760:R761"/>
    <mergeCell ref="S759:U759"/>
    <mergeCell ref="V759:X759"/>
    <mergeCell ref="Y759:AA759"/>
    <mergeCell ref="AB759:AD759"/>
    <mergeCell ref="G759:I759"/>
    <mergeCell ref="J759:L759"/>
    <mergeCell ref="M759:O759"/>
    <mergeCell ref="P759:R759"/>
    <mergeCell ref="S758:U758"/>
    <mergeCell ref="V758:X758"/>
    <mergeCell ref="Y758:AA758"/>
    <mergeCell ref="AB758:AD758"/>
    <mergeCell ref="G758:I758"/>
    <mergeCell ref="J758:L758"/>
    <mergeCell ref="M758:O758"/>
    <mergeCell ref="P758:R758"/>
    <mergeCell ref="S757:U757"/>
    <mergeCell ref="V757:X757"/>
    <mergeCell ref="Y757:AA757"/>
    <mergeCell ref="AB757:AD757"/>
    <mergeCell ref="G757:I757"/>
    <mergeCell ref="J757:L757"/>
    <mergeCell ref="M757:O757"/>
    <mergeCell ref="P757:R757"/>
    <mergeCell ref="AB755:AD755"/>
    <mergeCell ref="G756:I756"/>
    <mergeCell ref="J756:L756"/>
    <mergeCell ref="M756:O756"/>
    <mergeCell ref="P756:R756"/>
    <mergeCell ref="S756:U756"/>
    <mergeCell ref="V756:X756"/>
    <mergeCell ref="Y756:AA756"/>
    <mergeCell ref="AB756:AD756"/>
    <mergeCell ref="P755:R755"/>
    <mergeCell ref="S755:U755"/>
    <mergeCell ref="V755:X755"/>
    <mergeCell ref="Y755:AA755"/>
    <mergeCell ref="Y753:AA753"/>
    <mergeCell ref="AB753:AD753"/>
    <mergeCell ref="G754:I754"/>
    <mergeCell ref="J754:L754"/>
    <mergeCell ref="M754:O754"/>
    <mergeCell ref="P754:R754"/>
    <mergeCell ref="S754:U754"/>
    <mergeCell ref="V754:X754"/>
    <mergeCell ref="Y754:AA754"/>
    <mergeCell ref="AB754:AD754"/>
    <mergeCell ref="N740:P740"/>
    <mergeCell ref="Q740:T740"/>
    <mergeCell ref="U740:X740"/>
    <mergeCell ref="G753:I753"/>
    <mergeCell ref="J753:L753"/>
    <mergeCell ref="M753:O753"/>
    <mergeCell ref="P753:R753"/>
    <mergeCell ref="S753:U753"/>
    <mergeCell ref="V753:X753"/>
    <mergeCell ref="S741:AC741"/>
    <mergeCell ref="A740:C740"/>
    <mergeCell ref="D740:G740"/>
    <mergeCell ref="H740:J740"/>
    <mergeCell ref="K740:M740"/>
    <mergeCell ref="K739:M739"/>
    <mergeCell ref="N739:P739"/>
    <mergeCell ref="Q739:T739"/>
    <mergeCell ref="U739:X739"/>
    <mergeCell ref="A738:C738"/>
    <mergeCell ref="D738:G738"/>
    <mergeCell ref="H738:J738"/>
    <mergeCell ref="A739:C739"/>
    <mergeCell ref="D739:G739"/>
    <mergeCell ref="H739:J739"/>
    <mergeCell ref="A737:C737"/>
    <mergeCell ref="D737:G737"/>
    <mergeCell ref="H737:J737"/>
    <mergeCell ref="A736:C736"/>
    <mergeCell ref="D736:G736"/>
    <mergeCell ref="H736:J736"/>
    <mergeCell ref="N738:P738"/>
    <mergeCell ref="Q738:T738"/>
    <mergeCell ref="K738:M738"/>
    <mergeCell ref="N736:P736"/>
    <mergeCell ref="Q736:T736"/>
    <mergeCell ref="Q737:T737"/>
    <mergeCell ref="K737:M737"/>
    <mergeCell ref="N737:P737"/>
    <mergeCell ref="A735:C735"/>
    <mergeCell ref="D735:G735"/>
    <mergeCell ref="H735:J735"/>
    <mergeCell ref="N734:P734"/>
    <mergeCell ref="K735:M735"/>
    <mergeCell ref="K734:M734"/>
    <mergeCell ref="A734:C734"/>
    <mergeCell ref="D734:G734"/>
    <mergeCell ref="H734:J734"/>
    <mergeCell ref="N735:P735"/>
    <mergeCell ref="A733:C733"/>
    <mergeCell ref="D733:G733"/>
    <mergeCell ref="H733:J733"/>
    <mergeCell ref="N732:P732"/>
    <mergeCell ref="N733:P733"/>
    <mergeCell ref="A732:C732"/>
    <mergeCell ref="D732:G732"/>
    <mergeCell ref="H732:J732"/>
    <mergeCell ref="K732:M732"/>
    <mergeCell ref="K733:M733"/>
    <mergeCell ref="A730:C730"/>
    <mergeCell ref="D730:G730"/>
    <mergeCell ref="H730:J730"/>
    <mergeCell ref="K730:M730"/>
    <mergeCell ref="H728:J728"/>
    <mergeCell ref="K728:M728"/>
    <mergeCell ref="Q729:T729"/>
    <mergeCell ref="U729:X729"/>
    <mergeCell ref="H725:J725"/>
    <mergeCell ref="K725:M725"/>
    <mergeCell ref="N728:P728"/>
    <mergeCell ref="A729:C729"/>
    <mergeCell ref="D729:G729"/>
    <mergeCell ref="H729:J729"/>
    <mergeCell ref="K729:M729"/>
    <mergeCell ref="N729:P729"/>
    <mergeCell ref="A728:C728"/>
    <mergeCell ref="D728:G728"/>
    <mergeCell ref="N720:P720"/>
    <mergeCell ref="Q720:T720"/>
    <mergeCell ref="U720:X720"/>
    <mergeCell ref="A723:C723"/>
    <mergeCell ref="D723:G723"/>
    <mergeCell ref="H723:J723"/>
    <mergeCell ref="K723:M723"/>
    <mergeCell ref="N723:P723"/>
    <mergeCell ref="Q723:T723"/>
    <mergeCell ref="U723:X723"/>
    <mergeCell ref="A720:C720"/>
    <mergeCell ref="D720:G720"/>
    <mergeCell ref="H720:J720"/>
    <mergeCell ref="K720:M720"/>
    <mergeCell ref="Q719:T719"/>
    <mergeCell ref="U719:X719"/>
    <mergeCell ref="H718:J718"/>
    <mergeCell ref="K718:M718"/>
    <mergeCell ref="N718:P718"/>
    <mergeCell ref="Q718:T718"/>
    <mergeCell ref="U718:X718"/>
    <mergeCell ref="D719:G719"/>
    <mergeCell ref="H719:J719"/>
    <mergeCell ref="K719:M719"/>
    <mergeCell ref="N719:P719"/>
    <mergeCell ref="N714:P714"/>
    <mergeCell ref="U714:X714"/>
    <mergeCell ref="N715:P715"/>
    <mergeCell ref="U715:X715"/>
    <mergeCell ref="A715:C715"/>
    <mergeCell ref="D715:G715"/>
    <mergeCell ref="H715:J715"/>
    <mergeCell ref="K715:M715"/>
    <mergeCell ref="A714:C714"/>
    <mergeCell ref="D714:G714"/>
    <mergeCell ref="H714:J714"/>
    <mergeCell ref="K714:M714"/>
    <mergeCell ref="V700:X700"/>
    <mergeCell ref="Y700:AA700"/>
    <mergeCell ref="AB700:AD700"/>
    <mergeCell ref="U710:X713"/>
    <mergeCell ref="Y710:AC710"/>
    <mergeCell ref="Y713:AC713"/>
    <mergeCell ref="Y709:AC709"/>
    <mergeCell ref="Q710:T713"/>
    <mergeCell ref="Q706:R707"/>
    <mergeCell ref="K704:O704"/>
    <mergeCell ref="V697:X697"/>
    <mergeCell ref="P703:P704"/>
    <mergeCell ref="P706:P707"/>
    <mergeCell ref="Q703:R704"/>
    <mergeCell ref="K706:O706"/>
    <mergeCell ref="K703:O703"/>
    <mergeCell ref="O698:R698"/>
    <mergeCell ref="Y697:AA697"/>
    <mergeCell ref="AB697:AD697"/>
    <mergeCell ref="V696:X696"/>
    <mergeCell ref="Y696:AA696"/>
    <mergeCell ref="AB696:AD696"/>
    <mergeCell ref="AB695:AD695"/>
    <mergeCell ref="G694:J694"/>
    <mergeCell ref="K694:N694"/>
    <mergeCell ref="G695:J695"/>
    <mergeCell ref="K695:N695"/>
    <mergeCell ref="O695:R695"/>
    <mergeCell ref="S695:U695"/>
    <mergeCell ref="V694:X694"/>
    <mergeCell ref="Y694:AA694"/>
    <mergeCell ref="O694:R694"/>
    <mergeCell ref="O693:R693"/>
    <mergeCell ref="S693:U693"/>
    <mergeCell ref="V695:X695"/>
    <mergeCell ref="Y695:AA695"/>
    <mergeCell ref="S694:U694"/>
    <mergeCell ref="V693:X693"/>
    <mergeCell ref="Y693:AA693"/>
    <mergeCell ref="V690:X690"/>
    <mergeCell ref="Y690:AA690"/>
    <mergeCell ref="AB690:AD690"/>
    <mergeCell ref="K691:N691"/>
    <mergeCell ref="O691:R691"/>
    <mergeCell ref="S691:U691"/>
    <mergeCell ref="V691:X691"/>
    <mergeCell ref="Y691:AA691"/>
    <mergeCell ref="AB691:AD691"/>
    <mergeCell ref="AB693:AD693"/>
    <mergeCell ref="AB692:AD692"/>
    <mergeCell ref="Y692:AA692"/>
    <mergeCell ref="V692:X692"/>
    <mergeCell ref="G690:J690"/>
    <mergeCell ref="K690:N690"/>
    <mergeCell ref="O690:R690"/>
    <mergeCell ref="S690:U690"/>
    <mergeCell ref="V688:X688"/>
    <mergeCell ref="Y688:AA688"/>
    <mergeCell ref="AB688:AD688"/>
    <mergeCell ref="G689:J689"/>
    <mergeCell ref="K689:N689"/>
    <mergeCell ref="O689:R689"/>
    <mergeCell ref="S689:U689"/>
    <mergeCell ref="V689:X689"/>
    <mergeCell ref="Y689:AA689"/>
    <mergeCell ref="AB689:AD689"/>
    <mergeCell ref="G688:J688"/>
    <mergeCell ref="K688:N688"/>
    <mergeCell ref="O688:R688"/>
    <mergeCell ref="S688:U688"/>
    <mergeCell ref="V684:X684"/>
    <mergeCell ref="Y684:AA684"/>
    <mergeCell ref="AB684:AD684"/>
    <mergeCell ref="G685:J685"/>
    <mergeCell ref="K685:N685"/>
    <mergeCell ref="O685:R685"/>
    <mergeCell ref="S685:U685"/>
    <mergeCell ref="V685:X685"/>
    <mergeCell ref="Y685:AA685"/>
    <mergeCell ref="AB685:AD685"/>
    <mergeCell ref="G684:J684"/>
    <mergeCell ref="K684:N684"/>
    <mergeCell ref="O684:R684"/>
    <mergeCell ref="S684:U684"/>
    <mergeCell ref="G683:J683"/>
    <mergeCell ref="K683:N683"/>
    <mergeCell ref="O683:R683"/>
    <mergeCell ref="S683:U683"/>
    <mergeCell ref="V683:X683"/>
    <mergeCell ref="Y683:AA683"/>
    <mergeCell ref="AB683:AD683"/>
    <mergeCell ref="O680:R680"/>
    <mergeCell ref="S680:U680"/>
    <mergeCell ref="V680:X680"/>
    <mergeCell ref="Y680:AA680"/>
    <mergeCell ref="O681:R681"/>
    <mergeCell ref="S681:U681"/>
    <mergeCell ref="V681:X681"/>
    <mergeCell ref="G679:J679"/>
    <mergeCell ref="K679:N679"/>
    <mergeCell ref="O679:R679"/>
    <mergeCell ref="S679:U679"/>
    <mergeCell ref="Y679:AA679"/>
    <mergeCell ref="AB679:AD679"/>
    <mergeCell ref="O678:R678"/>
    <mergeCell ref="S678:U678"/>
    <mergeCell ref="V678:X678"/>
    <mergeCell ref="Y678:AA678"/>
    <mergeCell ref="V674:X674"/>
    <mergeCell ref="Y674:AA674"/>
    <mergeCell ref="AB674:AD674"/>
    <mergeCell ref="V675:X675"/>
    <mergeCell ref="Y675:AA675"/>
    <mergeCell ref="AB675:AD675"/>
    <mergeCell ref="O675:R675"/>
    <mergeCell ref="S674:U674"/>
    <mergeCell ref="S675:U675"/>
    <mergeCell ref="K674:N674"/>
    <mergeCell ref="O674:R674"/>
    <mergeCell ref="G675:J675"/>
    <mergeCell ref="G674:J674"/>
    <mergeCell ref="J449:L449"/>
    <mergeCell ref="A658:F658"/>
    <mergeCell ref="G659:I659"/>
    <mergeCell ref="K675:N675"/>
    <mergeCell ref="G453:I453"/>
    <mergeCell ref="G450:I451"/>
    <mergeCell ref="J648:L648"/>
    <mergeCell ref="C644:F644"/>
    <mergeCell ref="C540:G541"/>
    <mergeCell ref="P538:Q539"/>
    <mergeCell ref="O661:Q661"/>
    <mergeCell ref="A438:F438"/>
    <mergeCell ref="D441:F441"/>
    <mergeCell ref="G441:I441"/>
    <mergeCell ref="G442:I443"/>
    <mergeCell ref="D442:F443"/>
    <mergeCell ref="A439:C443"/>
    <mergeCell ref="A641:F641"/>
    <mergeCell ref="G670:J673"/>
    <mergeCell ref="O659:Q659"/>
    <mergeCell ref="K666:M666"/>
    <mergeCell ref="B670:F670"/>
    <mergeCell ref="B673:F673"/>
    <mergeCell ref="K661:M661"/>
    <mergeCell ref="G660:I660"/>
    <mergeCell ref="A659:F659"/>
    <mergeCell ref="A660:F660"/>
    <mergeCell ref="K660:M660"/>
    <mergeCell ref="Q472:S476"/>
    <mergeCell ref="O658:Q658"/>
    <mergeCell ref="K658:M658"/>
    <mergeCell ref="K659:M659"/>
    <mergeCell ref="S634:U634"/>
    <mergeCell ref="S612:U612"/>
    <mergeCell ref="S611:U611"/>
    <mergeCell ref="S610:U610"/>
    <mergeCell ref="S609:U609"/>
    <mergeCell ref="S608:U608"/>
    <mergeCell ref="O660:Q660"/>
    <mergeCell ref="S622:U622"/>
    <mergeCell ref="S616:U616"/>
    <mergeCell ref="H534:H535"/>
    <mergeCell ref="H536:H537"/>
    <mergeCell ref="H538:H539"/>
    <mergeCell ref="O534:O535"/>
    <mergeCell ref="O536:O537"/>
    <mergeCell ref="O538:O539"/>
    <mergeCell ref="I539:N539"/>
    <mergeCell ref="Y749:AD749"/>
    <mergeCell ref="Y750:AD750"/>
    <mergeCell ref="S751:U752"/>
    <mergeCell ref="P751:R752"/>
    <mergeCell ref="AB751:AD752"/>
    <mergeCell ref="V751:X752"/>
    <mergeCell ref="Y751:AA752"/>
    <mergeCell ref="AB732:AC740"/>
    <mergeCell ref="Y736:AA736"/>
    <mergeCell ref="Y737:AA737"/>
    <mergeCell ref="Y732:AA732"/>
    <mergeCell ref="Y733:AA733"/>
    <mergeCell ref="Y740:AA740"/>
    <mergeCell ref="Y739:AA739"/>
    <mergeCell ref="Y734:AA734"/>
    <mergeCell ref="Y723:AA723"/>
    <mergeCell ref="Y724:AA724"/>
    <mergeCell ref="Y725:AA725"/>
    <mergeCell ref="U726:X726"/>
    <mergeCell ref="U724:X724"/>
    <mergeCell ref="U725:X725"/>
    <mergeCell ref="U738:X738"/>
    <mergeCell ref="Y730:AA730"/>
    <mergeCell ref="Y731:AA731"/>
    <mergeCell ref="U728:X728"/>
    <mergeCell ref="U736:X736"/>
    <mergeCell ref="U735:X735"/>
    <mergeCell ref="U737:X737"/>
    <mergeCell ref="U730:X730"/>
    <mergeCell ref="A710:C710"/>
    <mergeCell ref="D710:P710"/>
    <mergeCell ref="A711:C713"/>
    <mergeCell ref="D711:G713"/>
    <mergeCell ref="H711:J713"/>
    <mergeCell ref="K711:M713"/>
    <mergeCell ref="N711:P713"/>
    <mergeCell ref="D691:F691"/>
    <mergeCell ref="D699:F699"/>
    <mergeCell ref="D700:F700"/>
    <mergeCell ref="G691:J691"/>
    <mergeCell ref="G696:J696"/>
    <mergeCell ref="G697:J697"/>
    <mergeCell ref="G698:J698"/>
    <mergeCell ref="G692:J692"/>
    <mergeCell ref="G693:J693"/>
    <mergeCell ref="K696:N696"/>
    <mergeCell ref="K697:N697"/>
    <mergeCell ref="O697:R697"/>
    <mergeCell ref="K698:N698"/>
    <mergeCell ref="K699:N699"/>
    <mergeCell ref="D703:I704"/>
    <mergeCell ref="B692:C700"/>
    <mergeCell ref="D692:F692"/>
    <mergeCell ref="D693:F693"/>
    <mergeCell ref="D694:F694"/>
    <mergeCell ref="D696:F696"/>
    <mergeCell ref="D697:F697"/>
    <mergeCell ref="K692:N692"/>
    <mergeCell ref="K693:N693"/>
    <mergeCell ref="AB672:AD673"/>
    <mergeCell ref="O671:AD671"/>
    <mergeCell ref="K670:AD670"/>
    <mergeCell ref="K671:N673"/>
    <mergeCell ref="O672:R673"/>
    <mergeCell ref="S672:U673"/>
    <mergeCell ref="V672:X673"/>
    <mergeCell ref="W813:Y813"/>
    <mergeCell ref="S812:U812"/>
    <mergeCell ref="Y672:AA673"/>
    <mergeCell ref="W665:Y665"/>
    <mergeCell ref="AA665:AC665"/>
    <mergeCell ref="Y669:AD669"/>
    <mergeCell ref="W812:Y812"/>
    <mergeCell ref="AA812:AC812"/>
    <mergeCell ref="AA813:AC813"/>
    <mergeCell ref="AA811:AD811"/>
    <mergeCell ref="W659:Y659"/>
    <mergeCell ref="AA664:AC664"/>
    <mergeCell ref="S662:U662"/>
    <mergeCell ref="AA657:AD657"/>
    <mergeCell ref="S659:U659"/>
    <mergeCell ref="S664:U664"/>
    <mergeCell ref="W664:Y664"/>
    <mergeCell ref="S658:U658"/>
    <mergeCell ref="V634:X634"/>
    <mergeCell ref="Y655:AD655"/>
    <mergeCell ref="S663:U663"/>
    <mergeCell ref="W660:Y660"/>
    <mergeCell ref="AA658:AC658"/>
    <mergeCell ref="W657:Z657"/>
    <mergeCell ref="AA659:AC659"/>
    <mergeCell ref="AA660:AC660"/>
    <mergeCell ref="W658:Y658"/>
    <mergeCell ref="S644:U644"/>
    <mergeCell ref="V628:X628"/>
    <mergeCell ref="S627:U627"/>
    <mergeCell ref="P627:R627"/>
    <mergeCell ref="Y635:AA635"/>
    <mergeCell ref="Y630:AA630"/>
    <mergeCell ref="S635:U635"/>
    <mergeCell ref="V635:X635"/>
    <mergeCell ref="S631:U631"/>
    <mergeCell ref="V631:X631"/>
    <mergeCell ref="Y633:AA633"/>
    <mergeCell ref="V616:X616"/>
    <mergeCell ref="Y616:AA616"/>
    <mergeCell ref="V622:X622"/>
    <mergeCell ref="Y622:AA622"/>
    <mergeCell ref="Y621:AD621"/>
    <mergeCell ref="A616:F616"/>
    <mergeCell ref="G616:J616"/>
    <mergeCell ref="K616:N616"/>
    <mergeCell ref="O616:R616"/>
    <mergeCell ref="V614:X614"/>
    <mergeCell ref="Y614:AA614"/>
    <mergeCell ref="A614:F614"/>
    <mergeCell ref="G614:J614"/>
    <mergeCell ref="K614:N614"/>
    <mergeCell ref="O614:R614"/>
    <mergeCell ref="V613:X613"/>
    <mergeCell ref="Y613:AA613"/>
    <mergeCell ref="AB613:AD613"/>
    <mergeCell ref="A613:F613"/>
    <mergeCell ref="G613:J613"/>
    <mergeCell ref="K613:N613"/>
    <mergeCell ref="O613:R613"/>
    <mergeCell ref="S613:U613"/>
    <mergeCell ref="V612:X612"/>
    <mergeCell ref="Y612:AA612"/>
    <mergeCell ref="AB612:AD612"/>
    <mergeCell ref="A612:F612"/>
    <mergeCell ref="G612:J612"/>
    <mergeCell ref="K612:N612"/>
    <mergeCell ref="O612:R612"/>
    <mergeCell ref="V611:X611"/>
    <mergeCell ref="Y611:AA611"/>
    <mergeCell ref="AB611:AD611"/>
    <mergeCell ref="A611:F611"/>
    <mergeCell ref="G611:J611"/>
    <mergeCell ref="K611:N611"/>
    <mergeCell ref="O611:R611"/>
    <mergeCell ref="V610:X610"/>
    <mergeCell ref="Y610:AA610"/>
    <mergeCell ref="AB610:AD610"/>
    <mergeCell ref="A610:F610"/>
    <mergeCell ref="G610:J610"/>
    <mergeCell ref="K610:N610"/>
    <mergeCell ref="O610:R610"/>
    <mergeCell ref="V609:X609"/>
    <mergeCell ref="Y609:AA609"/>
    <mergeCell ref="AB609:AD609"/>
    <mergeCell ref="A609:F609"/>
    <mergeCell ref="G609:J609"/>
    <mergeCell ref="K609:N609"/>
    <mergeCell ref="O609:R609"/>
    <mergeCell ref="V608:X608"/>
    <mergeCell ref="Y608:AA608"/>
    <mergeCell ref="AB608:AD608"/>
    <mergeCell ref="A608:F608"/>
    <mergeCell ref="G608:J608"/>
    <mergeCell ref="K608:N608"/>
    <mergeCell ref="O608:R608"/>
    <mergeCell ref="S607:U607"/>
    <mergeCell ref="V607:X607"/>
    <mergeCell ref="Y607:AA607"/>
    <mergeCell ref="AB607:AD607"/>
    <mergeCell ref="A607:F607"/>
    <mergeCell ref="G607:J607"/>
    <mergeCell ref="K607:N607"/>
    <mergeCell ref="O607:R607"/>
    <mergeCell ref="K605:N606"/>
    <mergeCell ref="G605:J606"/>
    <mergeCell ref="A605:F605"/>
    <mergeCell ref="A606:F606"/>
    <mergeCell ref="S606:U606"/>
    <mergeCell ref="O606:R606"/>
    <mergeCell ref="O605:X605"/>
    <mergeCell ref="Y604:AD604"/>
    <mergeCell ref="AB605:AD606"/>
    <mergeCell ref="Y605:AA605"/>
    <mergeCell ref="Y606:AA606"/>
    <mergeCell ref="V606:X606"/>
    <mergeCell ref="S598:U599"/>
    <mergeCell ref="V598:X599"/>
    <mergeCell ref="Y598:AA599"/>
    <mergeCell ref="AB598:AD599"/>
    <mergeCell ref="G598:I599"/>
    <mergeCell ref="J598:L599"/>
    <mergeCell ref="M598:O599"/>
    <mergeCell ref="P598:R599"/>
    <mergeCell ref="S597:U597"/>
    <mergeCell ref="V597:X597"/>
    <mergeCell ref="Y597:AA597"/>
    <mergeCell ref="AB597:AD597"/>
    <mergeCell ref="G597:I597"/>
    <mergeCell ref="J597:L597"/>
    <mergeCell ref="M597:O597"/>
    <mergeCell ref="P597:R597"/>
    <mergeCell ref="G596:I596"/>
    <mergeCell ref="J596:L596"/>
    <mergeCell ref="M596:O596"/>
    <mergeCell ref="P596:R596"/>
    <mergeCell ref="S596:U596"/>
    <mergeCell ref="V596:X596"/>
    <mergeCell ref="Y596:AA596"/>
    <mergeCell ref="AB596:AD596"/>
    <mergeCell ref="S594:U595"/>
    <mergeCell ref="V594:X595"/>
    <mergeCell ref="Y594:AA595"/>
    <mergeCell ref="G593:I593"/>
    <mergeCell ref="J593:L593"/>
    <mergeCell ref="S593:U593"/>
    <mergeCell ref="G594:I595"/>
    <mergeCell ref="J594:L595"/>
    <mergeCell ref="M594:O595"/>
    <mergeCell ref="P594:R595"/>
    <mergeCell ref="G592:I592"/>
    <mergeCell ref="J592:L592"/>
    <mergeCell ref="M592:O592"/>
    <mergeCell ref="P592:R592"/>
    <mergeCell ref="S587:U588"/>
    <mergeCell ref="Y590:AA590"/>
    <mergeCell ref="AB590:AD590"/>
    <mergeCell ref="M590:O590"/>
    <mergeCell ref="P590:R590"/>
    <mergeCell ref="S590:U590"/>
    <mergeCell ref="V590:X590"/>
    <mergeCell ref="V589:X589"/>
    <mergeCell ref="Y589:AA589"/>
    <mergeCell ref="AB589:AD589"/>
    <mergeCell ref="V587:X588"/>
    <mergeCell ref="V592:X592"/>
    <mergeCell ref="Y592:AA592"/>
    <mergeCell ref="AB592:AD592"/>
    <mergeCell ref="S591:U591"/>
    <mergeCell ref="V591:X591"/>
    <mergeCell ref="Y591:AA591"/>
    <mergeCell ref="AB591:AD591"/>
    <mergeCell ref="M591:O591"/>
    <mergeCell ref="P591:R591"/>
    <mergeCell ref="J589:L589"/>
    <mergeCell ref="M589:O589"/>
    <mergeCell ref="D589:F589"/>
    <mergeCell ref="S592:U592"/>
    <mergeCell ref="M593:O593"/>
    <mergeCell ref="P593:R593"/>
    <mergeCell ref="G590:I590"/>
    <mergeCell ref="J590:L590"/>
    <mergeCell ref="G591:I591"/>
    <mergeCell ref="P589:R589"/>
    <mergeCell ref="S589:U589"/>
    <mergeCell ref="J591:L591"/>
    <mergeCell ref="A596:C599"/>
    <mergeCell ref="D596:F596"/>
    <mergeCell ref="D597:F597"/>
    <mergeCell ref="D598:F599"/>
    <mergeCell ref="D590:F590"/>
    <mergeCell ref="P587:R588"/>
    <mergeCell ref="M587:O588"/>
    <mergeCell ref="J587:L588"/>
    <mergeCell ref="G587:I588"/>
    <mergeCell ref="G589:I589"/>
    <mergeCell ref="A587:F587"/>
    <mergeCell ref="A588:F588"/>
    <mergeCell ref="A589:C591"/>
    <mergeCell ref="D591:F591"/>
    <mergeCell ref="A592:C595"/>
    <mergeCell ref="D592:F592"/>
    <mergeCell ref="D593:F593"/>
    <mergeCell ref="D594:F595"/>
    <mergeCell ref="B565:G565"/>
    <mergeCell ref="B582:G582"/>
    <mergeCell ref="U583:AD583"/>
    <mergeCell ref="A662:F662"/>
    <mergeCell ref="W662:Y662"/>
    <mergeCell ref="AA662:AC662"/>
    <mergeCell ref="C578:G578"/>
    <mergeCell ref="C579:G579"/>
    <mergeCell ref="C580:G580"/>
    <mergeCell ref="A574:G574"/>
    <mergeCell ref="B575:G575"/>
    <mergeCell ref="B576:G576"/>
    <mergeCell ref="B577:G577"/>
    <mergeCell ref="C560:G560"/>
    <mergeCell ref="C562:G562"/>
    <mergeCell ref="C563:G563"/>
    <mergeCell ref="B564:F564"/>
    <mergeCell ref="C561:G561"/>
    <mergeCell ref="A571:G571"/>
    <mergeCell ref="A572:G572"/>
    <mergeCell ref="H573:K573"/>
    <mergeCell ref="L573:O573"/>
    <mergeCell ref="L571:O572"/>
    <mergeCell ref="H571:K572"/>
    <mergeCell ref="H563:K563"/>
    <mergeCell ref="L563:O563"/>
    <mergeCell ref="H564:K564"/>
    <mergeCell ref="H558:K558"/>
    <mergeCell ref="L558:O558"/>
    <mergeCell ref="L564:O564"/>
    <mergeCell ref="H560:K560"/>
    <mergeCell ref="L560:O560"/>
    <mergeCell ref="H559:K559"/>
    <mergeCell ref="L559:O559"/>
    <mergeCell ref="AA156:AD156"/>
    <mergeCell ref="X156:Z156"/>
    <mergeCell ref="U156:W156"/>
    <mergeCell ref="Q156:T156"/>
    <mergeCell ref="J92:M92"/>
    <mergeCell ref="G155:P155"/>
    <mergeCell ref="Q155:Z155"/>
    <mergeCell ref="K156:M156"/>
    <mergeCell ref="G156:J156"/>
    <mergeCell ref="N156:P156"/>
    <mergeCell ref="N93:Q93"/>
    <mergeCell ref="N92:Q92"/>
    <mergeCell ref="V93:X93"/>
    <mergeCell ref="Y93:AA93"/>
    <mergeCell ref="D413:F413"/>
    <mergeCell ref="G413:I413"/>
    <mergeCell ref="A413:C413"/>
    <mergeCell ref="J84:M84"/>
    <mergeCell ref="J85:M85"/>
    <mergeCell ref="J96:M96"/>
    <mergeCell ref="J97:M97"/>
    <mergeCell ref="J94:M94"/>
    <mergeCell ref="J90:M90"/>
    <mergeCell ref="J91:M91"/>
    <mergeCell ref="B337:E337"/>
    <mergeCell ref="A405:C405"/>
    <mergeCell ref="D396:F396"/>
    <mergeCell ref="G412:I412"/>
    <mergeCell ref="A412:C412"/>
    <mergeCell ref="G338:J338"/>
    <mergeCell ref="G340:J340"/>
    <mergeCell ref="G342:J342"/>
    <mergeCell ref="G344:J344"/>
    <mergeCell ref="G349:J349"/>
    <mergeCell ref="A417:C417"/>
    <mergeCell ref="D417:F417"/>
    <mergeCell ref="G417:I417"/>
    <mergeCell ref="B333:E333"/>
    <mergeCell ref="A415:C415"/>
    <mergeCell ref="D415:F415"/>
    <mergeCell ref="D412:F412"/>
    <mergeCell ref="B338:E338"/>
    <mergeCell ref="B334:E334"/>
    <mergeCell ref="B341:E341"/>
    <mergeCell ref="A414:C414"/>
    <mergeCell ref="D414:F414"/>
    <mergeCell ref="G414:I414"/>
    <mergeCell ref="M414:O414"/>
    <mergeCell ref="J414:L414"/>
    <mergeCell ref="M417:O417"/>
    <mergeCell ref="M415:O415"/>
    <mergeCell ref="M413:O413"/>
    <mergeCell ref="A396:C396"/>
    <mergeCell ref="J417:L417"/>
    <mergeCell ref="G409:I409"/>
    <mergeCell ref="A407:C407"/>
    <mergeCell ref="D407:F407"/>
    <mergeCell ref="A399:C399"/>
    <mergeCell ref="D399:F399"/>
    <mergeCell ref="J415:L415"/>
    <mergeCell ref="G411:I411"/>
    <mergeCell ref="J407:L407"/>
    <mergeCell ref="J405:L405"/>
    <mergeCell ref="J413:L413"/>
    <mergeCell ref="J410:L410"/>
    <mergeCell ref="G407:I407"/>
    <mergeCell ref="J411:L411"/>
    <mergeCell ref="J409:L409"/>
    <mergeCell ref="G410:I410"/>
    <mergeCell ref="A397:C397"/>
    <mergeCell ref="A398:C398"/>
    <mergeCell ref="D398:F398"/>
    <mergeCell ref="J383:L383"/>
    <mergeCell ref="G383:I383"/>
    <mergeCell ref="G395:I395"/>
    <mergeCell ref="A395:C395"/>
    <mergeCell ref="J395:L395"/>
    <mergeCell ref="G396:I396"/>
    <mergeCell ref="J393:L393"/>
    <mergeCell ref="A409:C409"/>
    <mergeCell ref="D409:F409"/>
    <mergeCell ref="A411:C411"/>
    <mergeCell ref="D411:F411"/>
    <mergeCell ref="A410:C410"/>
    <mergeCell ref="D410:F410"/>
    <mergeCell ref="V411:X411"/>
    <mergeCell ref="P401:R401"/>
    <mergeCell ref="S401:U401"/>
    <mergeCell ref="J355:L355"/>
    <mergeCell ref="P358:R358"/>
    <mergeCell ref="P398:R398"/>
    <mergeCell ref="P393:R393"/>
    <mergeCell ref="S393:U393"/>
    <mergeCell ref="J397:L397"/>
    <mergeCell ref="P360:R360"/>
    <mergeCell ref="V392:X392"/>
    <mergeCell ref="V393:X393"/>
    <mergeCell ref="V407:X407"/>
    <mergeCell ref="V416:X416"/>
    <mergeCell ref="V410:X410"/>
    <mergeCell ref="V408:X408"/>
    <mergeCell ref="V414:X414"/>
    <mergeCell ref="V412:X412"/>
    <mergeCell ref="V413:X413"/>
    <mergeCell ref="V409:X409"/>
    <mergeCell ref="V405:X405"/>
    <mergeCell ref="P403:R403"/>
    <mergeCell ref="S403:U403"/>
    <mergeCell ref="V388:X388"/>
    <mergeCell ref="V398:X398"/>
    <mergeCell ref="V396:X396"/>
    <mergeCell ref="V394:X394"/>
    <mergeCell ref="V395:X395"/>
    <mergeCell ref="V397:X397"/>
    <mergeCell ref="V390:X390"/>
    <mergeCell ref="J391:L391"/>
    <mergeCell ref="V406:X406"/>
    <mergeCell ref="V404:X404"/>
    <mergeCell ref="V400:X400"/>
    <mergeCell ref="V402:X402"/>
    <mergeCell ref="V401:X401"/>
    <mergeCell ref="M405:O405"/>
    <mergeCell ref="V403:X403"/>
    <mergeCell ref="P405:R405"/>
    <mergeCell ref="S405:U405"/>
    <mergeCell ref="M385:O385"/>
    <mergeCell ref="J389:L389"/>
    <mergeCell ref="M389:O389"/>
    <mergeCell ref="J385:L385"/>
    <mergeCell ref="M391:O391"/>
    <mergeCell ref="A404:C404"/>
    <mergeCell ref="D404:F404"/>
    <mergeCell ref="G404:I404"/>
    <mergeCell ref="A403:C403"/>
    <mergeCell ref="J400:L400"/>
    <mergeCell ref="A402:C402"/>
    <mergeCell ref="D402:F402"/>
    <mergeCell ref="G402:I402"/>
    <mergeCell ref="M398:O398"/>
    <mergeCell ref="D405:F405"/>
    <mergeCell ref="G405:I405"/>
    <mergeCell ref="G401:I401"/>
    <mergeCell ref="M393:O393"/>
    <mergeCell ref="J396:L396"/>
    <mergeCell ref="M396:O396"/>
    <mergeCell ref="M394:O394"/>
    <mergeCell ref="M395:O395"/>
    <mergeCell ref="M397:O397"/>
    <mergeCell ref="M400:O400"/>
    <mergeCell ref="D361:F361"/>
    <mergeCell ref="D397:F397"/>
    <mergeCell ref="G397:I397"/>
    <mergeCell ref="D403:F403"/>
    <mergeCell ref="G403:I403"/>
    <mergeCell ref="G393:I393"/>
    <mergeCell ref="D395:F395"/>
    <mergeCell ref="G377:I377"/>
    <mergeCell ref="D379:F379"/>
    <mergeCell ref="G379:I379"/>
    <mergeCell ref="A391:C391"/>
    <mergeCell ref="D391:F391"/>
    <mergeCell ref="G391:I391"/>
    <mergeCell ref="A364:C364"/>
    <mergeCell ref="D364:F364"/>
    <mergeCell ref="G385:I385"/>
    <mergeCell ref="A383:C383"/>
    <mergeCell ref="D383:F383"/>
    <mergeCell ref="A373:C373"/>
    <mergeCell ref="D373:F373"/>
    <mergeCell ref="A393:C393"/>
    <mergeCell ref="D393:F393"/>
    <mergeCell ref="D363:F363"/>
    <mergeCell ref="D357:F357"/>
    <mergeCell ref="A361:C361"/>
    <mergeCell ref="A357:C357"/>
    <mergeCell ref="A359:C359"/>
    <mergeCell ref="D359:F359"/>
    <mergeCell ref="A385:C385"/>
    <mergeCell ref="D385:F385"/>
    <mergeCell ref="A389:C389"/>
    <mergeCell ref="D389:F389"/>
    <mergeCell ref="G389:I389"/>
    <mergeCell ref="B324:E324"/>
    <mergeCell ref="B329:E329"/>
    <mergeCell ref="B332:E332"/>
    <mergeCell ref="A375:C375"/>
    <mergeCell ref="D375:F375"/>
    <mergeCell ref="G375:I375"/>
    <mergeCell ref="G361:I361"/>
    <mergeCell ref="M383:O383"/>
    <mergeCell ref="V386:X386"/>
    <mergeCell ref="B320:E320"/>
    <mergeCell ref="J387:L387"/>
    <mergeCell ref="M387:O387"/>
    <mergeCell ref="B321:E321"/>
    <mergeCell ref="A387:C387"/>
    <mergeCell ref="D387:F387"/>
    <mergeCell ref="G387:I387"/>
    <mergeCell ref="V384:X384"/>
    <mergeCell ref="V382:X382"/>
    <mergeCell ref="V380:X380"/>
    <mergeCell ref="B314:E314"/>
    <mergeCell ref="J381:L381"/>
    <mergeCell ref="M381:O381"/>
    <mergeCell ref="A381:C381"/>
    <mergeCell ref="D381:F381"/>
    <mergeCell ref="G381:I381"/>
    <mergeCell ref="B315:E315"/>
    <mergeCell ref="V378:X378"/>
    <mergeCell ref="J379:L379"/>
    <mergeCell ref="P377:R377"/>
    <mergeCell ref="M379:O379"/>
    <mergeCell ref="P379:R379"/>
    <mergeCell ref="V370:X370"/>
    <mergeCell ref="J377:L377"/>
    <mergeCell ref="M377:O377"/>
    <mergeCell ref="J375:L375"/>
    <mergeCell ref="M375:O375"/>
    <mergeCell ref="J373:L373"/>
    <mergeCell ref="M373:O373"/>
    <mergeCell ref="V372:X372"/>
    <mergeCell ref="V374:X374"/>
    <mergeCell ref="P373:R373"/>
    <mergeCell ref="D377:F377"/>
    <mergeCell ref="P371:R371"/>
    <mergeCell ref="S371:U371"/>
    <mergeCell ref="V376:X376"/>
    <mergeCell ref="G373:I373"/>
    <mergeCell ref="M371:O371"/>
    <mergeCell ref="V371:X371"/>
    <mergeCell ref="M372:O372"/>
    <mergeCell ref="P372:R372"/>
    <mergeCell ref="S372:U372"/>
    <mergeCell ref="A371:C371"/>
    <mergeCell ref="D371:F371"/>
    <mergeCell ref="G371:I371"/>
    <mergeCell ref="J371:L371"/>
    <mergeCell ref="B302:E302"/>
    <mergeCell ref="J369:L369"/>
    <mergeCell ref="M369:O369"/>
    <mergeCell ref="A369:C369"/>
    <mergeCell ref="D369:F369"/>
    <mergeCell ref="G369:I369"/>
    <mergeCell ref="B303:E303"/>
    <mergeCell ref="B308:E308"/>
    <mergeCell ref="B309:E309"/>
    <mergeCell ref="A363:C363"/>
    <mergeCell ref="B304:E304"/>
    <mergeCell ref="B305:E305"/>
    <mergeCell ref="J367:L367"/>
    <mergeCell ref="M367:O367"/>
    <mergeCell ref="A367:C367"/>
    <mergeCell ref="D367:F367"/>
    <mergeCell ref="G367:I367"/>
    <mergeCell ref="B325:E325"/>
    <mergeCell ref="B326:E326"/>
    <mergeCell ref="B327:E327"/>
    <mergeCell ref="D356:F356"/>
    <mergeCell ref="B340:E340"/>
    <mergeCell ref="B346:E346"/>
    <mergeCell ref="B350:E350"/>
    <mergeCell ref="A356:C356"/>
    <mergeCell ref="B343:E343"/>
    <mergeCell ref="A355:C355"/>
    <mergeCell ref="D355:F355"/>
    <mergeCell ref="B348:E348"/>
    <mergeCell ref="B342:E342"/>
    <mergeCell ref="B319:E319"/>
    <mergeCell ref="B322:E322"/>
    <mergeCell ref="P354:X354"/>
    <mergeCell ref="B330:E330"/>
    <mergeCell ref="B351:E351"/>
    <mergeCell ref="B349:E349"/>
    <mergeCell ref="B323:E323"/>
    <mergeCell ref="B347:E347"/>
    <mergeCell ref="G320:J320"/>
    <mergeCell ref="K320:M320"/>
    <mergeCell ref="P356:R356"/>
    <mergeCell ref="P357:R357"/>
    <mergeCell ref="B295:E295"/>
    <mergeCell ref="B299:E299"/>
    <mergeCell ref="B296:E296"/>
    <mergeCell ref="B297:E297"/>
    <mergeCell ref="M356:O356"/>
    <mergeCell ref="M355:O355"/>
    <mergeCell ref="P355:R355"/>
    <mergeCell ref="B336:E336"/>
    <mergeCell ref="B291:E291"/>
    <mergeCell ref="A354:F354"/>
    <mergeCell ref="G354:O354"/>
    <mergeCell ref="B312:E312"/>
    <mergeCell ref="B313:E313"/>
    <mergeCell ref="B298:E298"/>
    <mergeCell ref="B306:E306"/>
    <mergeCell ref="B307:E307"/>
    <mergeCell ref="B310:E310"/>
    <mergeCell ref="B316:E316"/>
    <mergeCell ref="B301:E301"/>
    <mergeCell ref="B311:E311"/>
    <mergeCell ref="B344:E344"/>
    <mergeCell ref="B345:E345"/>
    <mergeCell ref="B331:E331"/>
    <mergeCell ref="B339:E339"/>
    <mergeCell ref="B328:E328"/>
    <mergeCell ref="B335:E335"/>
    <mergeCell ref="B317:E317"/>
    <mergeCell ref="B318:E318"/>
    <mergeCell ref="B292:E292"/>
    <mergeCell ref="B293:E293"/>
    <mergeCell ref="B294:E294"/>
    <mergeCell ref="B300:E300"/>
    <mergeCell ref="V280:X280"/>
    <mergeCell ref="V282:X282"/>
    <mergeCell ref="B289:E289"/>
    <mergeCell ref="B290:E290"/>
    <mergeCell ref="A281:C281"/>
    <mergeCell ref="D281:F281"/>
    <mergeCell ref="G281:I281"/>
    <mergeCell ref="J281:L281"/>
    <mergeCell ref="A287:F287"/>
    <mergeCell ref="G287:P287"/>
    <mergeCell ref="V278:X278"/>
    <mergeCell ref="V279:X279"/>
    <mergeCell ref="M357:O357"/>
    <mergeCell ref="A358:C358"/>
    <mergeCell ref="D358:F358"/>
    <mergeCell ref="G358:I358"/>
    <mergeCell ref="J358:L358"/>
    <mergeCell ref="M358:O358"/>
    <mergeCell ref="J357:L357"/>
    <mergeCell ref="G357:I357"/>
    <mergeCell ref="A277:C277"/>
    <mergeCell ref="D277:F277"/>
    <mergeCell ref="G277:I277"/>
    <mergeCell ref="V272:X272"/>
    <mergeCell ref="J277:L277"/>
    <mergeCell ref="M277:O277"/>
    <mergeCell ref="V274:X274"/>
    <mergeCell ref="V276:X276"/>
    <mergeCell ref="A275:C275"/>
    <mergeCell ref="D275:F275"/>
    <mergeCell ref="V271:X271"/>
    <mergeCell ref="M272:O272"/>
    <mergeCell ref="P272:R272"/>
    <mergeCell ref="S272:U272"/>
    <mergeCell ref="M275:O275"/>
    <mergeCell ref="P271:R271"/>
    <mergeCell ref="P273:R273"/>
    <mergeCell ref="P275:R275"/>
    <mergeCell ref="V268:X268"/>
    <mergeCell ref="D273:F273"/>
    <mergeCell ref="G273:I273"/>
    <mergeCell ref="J273:L273"/>
    <mergeCell ref="M273:O273"/>
    <mergeCell ref="J269:L269"/>
    <mergeCell ref="M269:O269"/>
    <mergeCell ref="P269:R269"/>
    <mergeCell ref="S269:U269"/>
    <mergeCell ref="S271:U271"/>
    <mergeCell ref="V266:X266"/>
    <mergeCell ref="A271:C271"/>
    <mergeCell ref="D271:F271"/>
    <mergeCell ref="G271:I271"/>
    <mergeCell ref="J271:L271"/>
    <mergeCell ref="M271:O271"/>
    <mergeCell ref="M267:O267"/>
    <mergeCell ref="A269:C269"/>
    <mergeCell ref="D269:F269"/>
    <mergeCell ref="G269:I269"/>
    <mergeCell ref="A267:C267"/>
    <mergeCell ref="D267:F267"/>
    <mergeCell ref="G267:I267"/>
    <mergeCell ref="J267:L267"/>
    <mergeCell ref="A265:C265"/>
    <mergeCell ref="D265:F265"/>
    <mergeCell ref="G265:I265"/>
    <mergeCell ref="V262:X262"/>
    <mergeCell ref="J265:L265"/>
    <mergeCell ref="M265:O265"/>
    <mergeCell ref="V264:X264"/>
    <mergeCell ref="A263:C263"/>
    <mergeCell ref="D263:F263"/>
    <mergeCell ref="A262:C262"/>
    <mergeCell ref="M263:O263"/>
    <mergeCell ref="P261:R261"/>
    <mergeCell ref="S261:U261"/>
    <mergeCell ref="P262:R262"/>
    <mergeCell ref="S262:U262"/>
    <mergeCell ref="P263:R263"/>
    <mergeCell ref="S263:U263"/>
    <mergeCell ref="V258:X258"/>
    <mergeCell ref="D261:F261"/>
    <mergeCell ref="G261:I261"/>
    <mergeCell ref="J261:L261"/>
    <mergeCell ref="M261:O261"/>
    <mergeCell ref="D259:F259"/>
    <mergeCell ref="G259:I259"/>
    <mergeCell ref="V260:X260"/>
    <mergeCell ref="V261:X261"/>
    <mergeCell ref="P259:R259"/>
    <mergeCell ref="D257:F257"/>
    <mergeCell ref="G257:I257"/>
    <mergeCell ref="M259:O259"/>
    <mergeCell ref="A261:C261"/>
    <mergeCell ref="A259:C259"/>
    <mergeCell ref="J259:L259"/>
    <mergeCell ref="A257:C257"/>
    <mergeCell ref="J257:L257"/>
    <mergeCell ref="M257:O257"/>
    <mergeCell ref="M252:O252"/>
    <mergeCell ref="P252:R252"/>
    <mergeCell ref="M253:O253"/>
    <mergeCell ref="P253:R253"/>
    <mergeCell ref="M254:O254"/>
    <mergeCell ref="P254:R254"/>
    <mergeCell ref="S254:U254"/>
    <mergeCell ref="V254:X254"/>
    <mergeCell ref="J255:L255"/>
    <mergeCell ref="M255:O255"/>
    <mergeCell ref="A255:C255"/>
    <mergeCell ref="D255:F255"/>
    <mergeCell ref="G255:I255"/>
    <mergeCell ref="A254:C254"/>
    <mergeCell ref="D254:F254"/>
    <mergeCell ref="G254:I254"/>
    <mergeCell ref="J254:L254"/>
    <mergeCell ref="D252:F252"/>
    <mergeCell ref="G252:I252"/>
    <mergeCell ref="J252:L252"/>
    <mergeCell ref="A250:C250"/>
    <mergeCell ref="D250:F250"/>
    <mergeCell ref="G250:I250"/>
    <mergeCell ref="A252:C252"/>
    <mergeCell ref="A251:C251"/>
    <mergeCell ref="D251:F251"/>
    <mergeCell ref="G251:I251"/>
    <mergeCell ref="J250:L250"/>
    <mergeCell ref="M250:O250"/>
    <mergeCell ref="V249:X249"/>
    <mergeCell ref="M247:O247"/>
    <mergeCell ref="P247:R247"/>
    <mergeCell ref="S247:U247"/>
    <mergeCell ref="P248:R248"/>
    <mergeCell ref="S248:U248"/>
    <mergeCell ref="V248:X248"/>
    <mergeCell ref="M249:O249"/>
    <mergeCell ref="A248:C248"/>
    <mergeCell ref="D248:F248"/>
    <mergeCell ref="V245:X245"/>
    <mergeCell ref="G248:I248"/>
    <mergeCell ref="J248:L248"/>
    <mergeCell ref="M248:O248"/>
    <mergeCell ref="A246:C246"/>
    <mergeCell ref="P246:R246"/>
    <mergeCell ref="S246:U246"/>
    <mergeCell ref="V246:X246"/>
    <mergeCell ref="P243:R243"/>
    <mergeCell ref="S243:U243"/>
    <mergeCell ref="P244:R244"/>
    <mergeCell ref="S244:U244"/>
    <mergeCell ref="D246:F246"/>
    <mergeCell ref="G246:I246"/>
    <mergeCell ref="J246:L246"/>
    <mergeCell ref="M246:O246"/>
    <mergeCell ref="M244:O244"/>
    <mergeCell ref="A242:C242"/>
    <mergeCell ref="D242:F242"/>
    <mergeCell ref="G242:I242"/>
    <mergeCell ref="M243:O243"/>
    <mergeCell ref="J242:L242"/>
    <mergeCell ref="A239:C239"/>
    <mergeCell ref="D239:F239"/>
    <mergeCell ref="G239:I239"/>
    <mergeCell ref="M239:O239"/>
    <mergeCell ref="J239:L239"/>
    <mergeCell ref="A238:C238"/>
    <mergeCell ref="D238:F238"/>
    <mergeCell ref="G238:I238"/>
    <mergeCell ref="A235:C235"/>
    <mergeCell ref="D235:F235"/>
    <mergeCell ref="G235:I235"/>
    <mergeCell ref="A236:C236"/>
    <mergeCell ref="D236:F236"/>
    <mergeCell ref="G236:I236"/>
    <mergeCell ref="A237:C237"/>
    <mergeCell ref="D229:F229"/>
    <mergeCell ref="A230:C230"/>
    <mergeCell ref="V232:X232"/>
    <mergeCell ref="D231:F231"/>
    <mergeCell ref="G231:I231"/>
    <mergeCell ref="A232:C232"/>
    <mergeCell ref="D232:F232"/>
    <mergeCell ref="G232:I232"/>
    <mergeCell ref="J232:L232"/>
    <mergeCell ref="S230:U230"/>
    <mergeCell ref="A360:C360"/>
    <mergeCell ref="D360:F360"/>
    <mergeCell ref="G360:I360"/>
    <mergeCell ref="J360:L360"/>
    <mergeCell ref="M231:O231"/>
    <mergeCell ref="A231:C231"/>
    <mergeCell ref="A233:C233"/>
    <mergeCell ref="S232:U232"/>
    <mergeCell ref="D233:F233"/>
    <mergeCell ref="J231:L231"/>
    <mergeCell ref="G233:I233"/>
    <mergeCell ref="J233:L233"/>
    <mergeCell ref="V227:X227"/>
    <mergeCell ref="J229:L229"/>
    <mergeCell ref="V229:X229"/>
    <mergeCell ref="V226:X226"/>
    <mergeCell ref="V228:X228"/>
    <mergeCell ref="S228:U228"/>
    <mergeCell ref="J228:L228"/>
    <mergeCell ref="M228:O228"/>
    <mergeCell ref="P228:R228"/>
    <mergeCell ref="M225:O225"/>
    <mergeCell ref="P225:R225"/>
    <mergeCell ref="S225:U225"/>
    <mergeCell ref="G226:I226"/>
    <mergeCell ref="J226:L226"/>
    <mergeCell ref="S358:U358"/>
    <mergeCell ref="V224:X224"/>
    <mergeCell ref="V225:X225"/>
    <mergeCell ref="J227:L227"/>
    <mergeCell ref="V230:X230"/>
    <mergeCell ref="J230:L230"/>
    <mergeCell ref="M230:O230"/>
    <mergeCell ref="M229:O229"/>
    <mergeCell ref="S229:U229"/>
    <mergeCell ref="V358:X358"/>
    <mergeCell ref="M223:O223"/>
    <mergeCell ref="S223:U223"/>
    <mergeCell ref="V223:X223"/>
    <mergeCell ref="S360:U360"/>
    <mergeCell ref="M224:O224"/>
    <mergeCell ref="V231:X231"/>
    <mergeCell ref="V237:X237"/>
    <mergeCell ref="S238:U238"/>
    <mergeCell ref="V238:X238"/>
    <mergeCell ref="S239:U239"/>
    <mergeCell ref="R74:U74"/>
    <mergeCell ref="F62:I62"/>
    <mergeCell ref="R71:U71"/>
    <mergeCell ref="R66:U66"/>
    <mergeCell ref="J74:M74"/>
    <mergeCell ref="J64:M64"/>
    <mergeCell ref="J65:M65"/>
    <mergeCell ref="J62:M62"/>
    <mergeCell ref="J63:M63"/>
    <mergeCell ref="R65:U65"/>
    <mergeCell ref="R64:U64"/>
    <mergeCell ref="R69:U69"/>
    <mergeCell ref="R70:U70"/>
    <mergeCell ref="R68:U68"/>
    <mergeCell ref="R67:U67"/>
    <mergeCell ref="N73:Q73"/>
    <mergeCell ref="R73:U73"/>
    <mergeCell ref="F73:I73"/>
    <mergeCell ref="N72:Q72"/>
    <mergeCell ref="R72:U72"/>
    <mergeCell ref="F72:I72"/>
    <mergeCell ref="J72:M72"/>
    <mergeCell ref="J73:M73"/>
    <mergeCell ref="N84:Q84"/>
    <mergeCell ref="F85:I85"/>
    <mergeCell ref="J93:M93"/>
    <mergeCell ref="B72:E72"/>
    <mergeCell ref="B73:E73"/>
    <mergeCell ref="F93:I93"/>
    <mergeCell ref="B84:E84"/>
    <mergeCell ref="B92:E92"/>
    <mergeCell ref="F87:I87"/>
    <mergeCell ref="B90:E90"/>
    <mergeCell ref="AB84:AD84"/>
    <mergeCell ref="R85:U85"/>
    <mergeCell ref="V85:X85"/>
    <mergeCell ref="Y85:AA85"/>
    <mergeCell ref="V84:X84"/>
    <mergeCell ref="AB85:AD85"/>
    <mergeCell ref="R84:U84"/>
    <mergeCell ref="Y84:AA84"/>
    <mergeCell ref="N85:Q85"/>
    <mergeCell ref="V86:X86"/>
    <mergeCell ref="Y86:AA86"/>
    <mergeCell ref="R86:U86"/>
    <mergeCell ref="B87:E87"/>
    <mergeCell ref="B88:E88"/>
    <mergeCell ref="Y87:AA87"/>
    <mergeCell ref="N87:Q87"/>
    <mergeCell ref="N88:Q88"/>
    <mergeCell ref="J87:M87"/>
    <mergeCell ref="F88:I88"/>
    <mergeCell ref="R88:U88"/>
    <mergeCell ref="V88:X88"/>
    <mergeCell ref="J88:M88"/>
    <mergeCell ref="B89:E89"/>
    <mergeCell ref="F89:I89"/>
    <mergeCell ref="N91:Q91"/>
    <mergeCell ref="F92:I92"/>
    <mergeCell ref="B91:E91"/>
    <mergeCell ref="F91:I91"/>
    <mergeCell ref="F90:I90"/>
    <mergeCell ref="N90:Q90"/>
    <mergeCell ref="J89:M89"/>
    <mergeCell ref="N89:Q89"/>
    <mergeCell ref="R90:U90"/>
    <mergeCell ref="AB92:AD92"/>
    <mergeCell ref="V89:X89"/>
    <mergeCell ref="Y89:AA89"/>
    <mergeCell ref="AB89:AD89"/>
    <mergeCell ref="AB90:AD90"/>
    <mergeCell ref="V90:X90"/>
    <mergeCell ref="Y90:AA90"/>
    <mergeCell ref="R89:U89"/>
    <mergeCell ref="R92:U92"/>
    <mergeCell ref="V92:X92"/>
    <mergeCell ref="Y92:AA92"/>
    <mergeCell ref="Y95:AA95"/>
    <mergeCell ref="B97:E97"/>
    <mergeCell ref="F97:I97"/>
    <mergeCell ref="N97:Q97"/>
    <mergeCell ref="R97:U97"/>
    <mergeCell ref="V97:X97"/>
    <mergeCell ref="Y97:AA97"/>
    <mergeCell ref="B95:E95"/>
    <mergeCell ref="N95:Q95"/>
    <mergeCell ref="J95:M95"/>
    <mergeCell ref="F95:I95"/>
    <mergeCell ref="R99:U99"/>
    <mergeCell ref="N99:Q99"/>
    <mergeCell ref="J98:M98"/>
    <mergeCell ref="B100:E100"/>
    <mergeCell ref="B99:E99"/>
    <mergeCell ref="F99:I99"/>
    <mergeCell ref="J99:M99"/>
    <mergeCell ref="J100:M100"/>
    <mergeCell ref="F100:I100"/>
    <mergeCell ref="C523:G523"/>
    <mergeCell ref="H523:J523"/>
    <mergeCell ref="C517:I517"/>
    <mergeCell ref="C518:I518"/>
    <mergeCell ref="C519:I519"/>
    <mergeCell ref="C520:I520"/>
    <mergeCell ref="C502:G502"/>
    <mergeCell ref="H502:J502"/>
    <mergeCell ref="C511:G511"/>
    <mergeCell ref="H511:J511"/>
    <mergeCell ref="D504:I504"/>
    <mergeCell ref="C507:I507"/>
    <mergeCell ref="D503:I503"/>
    <mergeCell ref="C509:I509"/>
    <mergeCell ref="C508:I508"/>
    <mergeCell ref="A155:F155"/>
    <mergeCell ref="B173:E173"/>
    <mergeCell ref="B174:E174"/>
    <mergeCell ref="B167:E167"/>
    <mergeCell ref="B168:E168"/>
    <mergeCell ref="B169:E169"/>
    <mergeCell ref="B170:E170"/>
    <mergeCell ref="B165:E165"/>
    <mergeCell ref="B171:E171"/>
    <mergeCell ref="A156:F156"/>
    <mergeCell ref="G364:I364"/>
    <mergeCell ref="J364:L364"/>
    <mergeCell ref="J282:L282"/>
    <mergeCell ref="G356:I356"/>
    <mergeCell ref="J356:L356"/>
    <mergeCell ref="G355:I355"/>
    <mergeCell ref="G290:J290"/>
    <mergeCell ref="K290:M290"/>
    <mergeCell ref="G289:J289"/>
    <mergeCell ref="K289:M289"/>
    <mergeCell ref="M363:O363"/>
    <mergeCell ref="G363:I363"/>
    <mergeCell ref="M360:O360"/>
    <mergeCell ref="M361:O361"/>
    <mergeCell ref="J361:L361"/>
    <mergeCell ref="O113:Q113"/>
    <mergeCell ref="O114:Q114"/>
    <mergeCell ref="K113:M113"/>
    <mergeCell ref="K114:M114"/>
    <mergeCell ref="M364:O364"/>
    <mergeCell ref="G291:J291"/>
    <mergeCell ref="K291:M291"/>
    <mergeCell ref="J275:L275"/>
    <mergeCell ref="G359:I359"/>
    <mergeCell ref="J359:L359"/>
    <mergeCell ref="M280:O280"/>
    <mergeCell ref="M282:O282"/>
    <mergeCell ref="M281:O281"/>
    <mergeCell ref="J363:L363"/>
    <mergeCell ref="Y110:AA110"/>
    <mergeCell ref="AB110:AD110"/>
    <mergeCell ref="AB111:AD111"/>
    <mergeCell ref="V366:X366"/>
    <mergeCell ref="V364:X364"/>
    <mergeCell ref="V360:X360"/>
    <mergeCell ref="V239:X239"/>
    <mergeCell ref="V241:X241"/>
    <mergeCell ref="V243:X243"/>
    <mergeCell ref="V247:X247"/>
    <mergeCell ref="V236:X236"/>
    <mergeCell ref="S235:U235"/>
    <mergeCell ref="V235:X235"/>
    <mergeCell ref="V234:X234"/>
    <mergeCell ref="S236:U236"/>
    <mergeCell ref="AA288:AD288"/>
    <mergeCell ref="S357:U357"/>
    <mergeCell ref="V357:X357"/>
    <mergeCell ref="S356:U356"/>
    <mergeCell ref="S355:U355"/>
    <mergeCell ref="V356:X356"/>
    <mergeCell ref="V355:X355"/>
    <mergeCell ref="AA290:AD290"/>
    <mergeCell ref="AA289:AD289"/>
    <mergeCell ref="AA291:AD291"/>
    <mergeCell ref="M234:O234"/>
    <mergeCell ref="V359:X359"/>
    <mergeCell ref="M359:O359"/>
    <mergeCell ref="P359:R359"/>
    <mergeCell ref="S359:U359"/>
    <mergeCell ref="S240:U240"/>
    <mergeCell ref="V240:X240"/>
    <mergeCell ref="V244:X244"/>
    <mergeCell ref="V250:X250"/>
    <mergeCell ref="P236:R236"/>
    <mergeCell ref="A113:E113"/>
    <mergeCell ref="G113:I113"/>
    <mergeCell ref="S237:U237"/>
    <mergeCell ref="M237:O237"/>
    <mergeCell ref="P237:R237"/>
    <mergeCell ref="P234:R234"/>
    <mergeCell ref="S234:U234"/>
    <mergeCell ref="M235:O235"/>
    <mergeCell ref="P235:R235"/>
    <mergeCell ref="M236:O236"/>
    <mergeCell ref="AB119:AD119"/>
    <mergeCell ref="AB118:AD118"/>
    <mergeCell ref="A114:E114"/>
    <mergeCell ref="G114:I114"/>
    <mergeCell ref="AB114:AD114"/>
    <mergeCell ref="V118:X118"/>
    <mergeCell ref="AB117:AD117"/>
    <mergeCell ref="A116:E116"/>
    <mergeCell ref="K118:M118"/>
    <mergeCell ref="O118:Q118"/>
    <mergeCell ref="O116:Q116"/>
    <mergeCell ref="K117:M117"/>
    <mergeCell ref="O117:Q117"/>
    <mergeCell ref="V116:X116"/>
    <mergeCell ref="AB116:AD116"/>
    <mergeCell ref="A119:E119"/>
    <mergeCell ref="K115:M115"/>
    <mergeCell ref="S118:U118"/>
    <mergeCell ref="K119:M119"/>
    <mergeCell ref="O119:Q119"/>
    <mergeCell ref="S117:U117"/>
    <mergeCell ref="K116:M116"/>
    <mergeCell ref="S116:U116"/>
    <mergeCell ref="O115:Q115"/>
    <mergeCell ref="A120:E120"/>
    <mergeCell ref="G120:I120"/>
    <mergeCell ref="G115:I115"/>
    <mergeCell ref="A115:E115"/>
    <mergeCell ref="G116:I116"/>
    <mergeCell ref="G117:I117"/>
    <mergeCell ref="G118:I118"/>
    <mergeCell ref="G119:I119"/>
    <mergeCell ref="A117:E117"/>
    <mergeCell ref="A118:E118"/>
    <mergeCell ref="Y121:AA121"/>
    <mergeCell ref="O121:Q121"/>
    <mergeCell ref="S121:U121"/>
    <mergeCell ref="A121:E121"/>
    <mergeCell ref="G121:I121"/>
    <mergeCell ref="K121:M121"/>
    <mergeCell ref="V121:X121"/>
    <mergeCell ref="AB120:AD120"/>
    <mergeCell ref="K120:M120"/>
    <mergeCell ref="O120:Q120"/>
    <mergeCell ref="Y120:AA120"/>
    <mergeCell ref="S120:U120"/>
    <mergeCell ref="V120:X120"/>
    <mergeCell ref="A124:E124"/>
    <mergeCell ref="G124:I124"/>
    <mergeCell ref="AB122:AD122"/>
    <mergeCell ref="Y122:AA122"/>
    <mergeCell ref="S122:U122"/>
    <mergeCell ref="V122:X122"/>
    <mergeCell ref="Y124:AA124"/>
    <mergeCell ref="G122:I122"/>
    <mergeCell ref="S124:U124"/>
    <mergeCell ref="AB125:AD125"/>
    <mergeCell ref="G125:I125"/>
    <mergeCell ref="A149:E149"/>
    <mergeCell ref="K122:M122"/>
    <mergeCell ref="K123:M123"/>
    <mergeCell ref="K124:M124"/>
    <mergeCell ref="A123:E123"/>
    <mergeCell ref="G123:I123"/>
    <mergeCell ref="A143:E143"/>
    <mergeCell ref="A122:E122"/>
    <mergeCell ref="A125:E125"/>
    <mergeCell ref="AB124:AD124"/>
    <mergeCell ref="AB123:AD123"/>
    <mergeCell ref="K125:M125"/>
    <mergeCell ref="O125:Q125"/>
    <mergeCell ref="V125:X125"/>
    <mergeCell ref="O124:Q124"/>
    <mergeCell ref="V124:X124"/>
    <mergeCell ref="V123:X123"/>
    <mergeCell ref="S123:U123"/>
    <mergeCell ref="AB126:AD126"/>
    <mergeCell ref="A139:E139"/>
    <mergeCell ref="A137:E137"/>
    <mergeCell ref="A138:E138"/>
    <mergeCell ref="A133:E133"/>
    <mergeCell ref="A132:E132"/>
    <mergeCell ref="F138:K138"/>
    <mergeCell ref="A127:E127"/>
    <mergeCell ref="G127:I127"/>
    <mergeCell ref="AB128:AD128"/>
    <mergeCell ref="A148:E148"/>
    <mergeCell ref="Y125:AA125"/>
    <mergeCell ref="A140:E140"/>
    <mergeCell ref="A141:E141"/>
    <mergeCell ref="A142:E142"/>
    <mergeCell ref="A145:E145"/>
    <mergeCell ref="A126:E126"/>
    <mergeCell ref="G126:I126"/>
    <mergeCell ref="Y126:AA126"/>
    <mergeCell ref="A135:E135"/>
    <mergeCell ref="F140:K140"/>
    <mergeCell ref="F139:K139"/>
    <mergeCell ref="A136:E136"/>
    <mergeCell ref="F135:K135"/>
    <mergeCell ref="F136:K136"/>
    <mergeCell ref="F137:K137"/>
    <mergeCell ref="F144:K144"/>
    <mergeCell ref="F141:K141"/>
    <mergeCell ref="F142:K142"/>
    <mergeCell ref="F143:K143"/>
    <mergeCell ref="M143:R143"/>
    <mergeCell ref="M144:R144"/>
    <mergeCell ref="M145:R145"/>
    <mergeCell ref="F149:K149"/>
    <mergeCell ref="M148:R148"/>
    <mergeCell ref="F148:K148"/>
    <mergeCell ref="F147:K147"/>
    <mergeCell ref="F145:K145"/>
    <mergeCell ref="F146:K146"/>
    <mergeCell ref="M147:R147"/>
    <mergeCell ref="M142:R142"/>
    <mergeCell ref="M137:R137"/>
    <mergeCell ref="M138:R138"/>
    <mergeCell ref="M139:R139"/>
    <mergeCell ref="M140:R140"/>
    <mergeCell ref="AB121:AD121"/>
    <mergeCell ref="M146:R146"/>
    <mergeCell ref="T143:Y143"/>
    <mergeCell ref="T141:Y141"/>
    <mergeCell ref="Y123:AA123"/>
    <mergeCell ref="O122:Q122"/>
    <mergeCell ref="O123:Q123"/>
    <mergeCell ref="M135:R135"/>
    <mergeCell ref="M136:R136"/>
    <mergeCell ref="M141:R141"/>
    <mergeCell ref="V113:X113"/>
    <mergeCell ref="V114:X114"/>
    <mergeCell ref="Y114:AA114"/>
    <mergeCell ref="Y113:AA113"/>
    <mergeCell ref="Y127:AA127"/>
    <mergeCell ref="T146:Y146"/>
    <mergeCell ref="U418:AD418"/>
    <mergeCell ref="Y111:AA111"/>
    <mergeCell ref="Z237:AC237"/>
    <mergeCell ref="Z238:AC238"/>
    <mergeCell ref="AB115:AD115"/>
    <mergeCell ref="S113:U113"/>
    <mergeCell ref="AB113:AD113"/>
    <mergeCell ref="S114:U114"/>
    <mergeCell ref="T149:Y149"/>
    <mergeCell ref="T148:Y148"/>
    <mergeCell ref="T144:Y144"/>
    <mergeCell ref="U157:W157"/>
    <mergeCell ref="T147:Y147"/>
    <mergeCell ref="T145:Y145"/>
    <mergeCell ref="U158:W158"/>
    <mergeCell ref="U159:W159"/>
    <mergeCell ref="X157:Z157"/>
    <mergeCell ref="X158:Z158"/>
    <mergeCell ref="X159:Z159"/>
    <mergeCell ref="W57:AD57"/>
    <mergeCell ref="Y60:AA60"/>
    <mergeCell ref="V60:X60"/>
    <mergeCell ref="R58:U59"/>
    <mergeCell ref="R60:U60"/>
    <mergeCell ref="V58:X59"/>
    <mergeCell ref="Y58:AA59"/>
    <mergeCell ref="AB58:AD60"/>
    <mergeCell ref="A58:E58"/>
    <mergeCell ref="A60:E60"/>
    <mergeCell ref="N62:Q62"/>
    <mergeCell ref="R62:U62"/>
    <mergeCell ref="N61:Q61"/>
    <mergeCell ref="N59:Q60"/>
    <mergeCell ref="F58:Q58"/>
    <mergeCell ref="F59:I60"/>
    <mergeCell ref="J59:M60"/>
    <mergeCell ref="F61:I61"/>
    <mergeCell ref="R61:U61"/>
    <mergeCell ref="B63:E63"/>
    <mergeCell ref="F63:I63"/>
    <mergeCell ref="N63:Q63"/>
    <mergeCell ref="R63:U63"/>
    <mergeCell ref="A61:E61"/>
    <mergeCell ref="B62:E62"/>
    <mergeCell ref="J61:M61"/>
    <mergeCell ref="B64:E64"/>
    <mergeCell ref="F64:I64"/>
    <mergeCell ref="N64:Q64"/>
    <mergeCell ref="B65:E65"/>
    <mergeCell ref="F65:I65"/>
    <mergeCell ref="N65:Q65"/>
    <mergeCell ref="B66:E66"/>
    <mergeCell ref="F66:I66"/>
    <mergeCell ref="N66:Q66"/>
    <mergeCell ref="B67:E67"/>
    <mergeCell ref="F67:I67"/>
    <mergeCell ref="N67:Q67"/>
    <mergeCell ref="J67:M67"/>
    <mergeCell ref="J66:M66"/>
    <mergeCell ref="B68:E68"/>
    <mergeCell ref="F68:I68"/>
    <mergeCell ref="N68:Q68"/>
    <mergeCell ref="J68:M68"/>
    <mergeCell ref="B69:E69"/>
    <mergeCell ref="F69:I69"/>
    <mergeCell ref="N69:Q69"/>
    <mergeCell ref="J69:M69"/>
    <mergeCell ref="B70:E70"/>
    <mergeCell ref="F70:I70"/>
    <mergeCell ref="N70:Q70"/>
    <mergeCell ref="J70:M70"/>
    <mergeCell ref="B86:E86"/>
    <mergeCell ref="F86:I86"/>
    <mergeCell ref="N86:Q86"/>
    <mergeCell ref="B71:E71"/>
    <mergeCell ref="F71:I71"/>
    <mergeCell ref="N71:Q71"/>
    <mergeCell ref="J71:M71"/>
    <mergeCell ref="B85:E85"/>
    <mergeCell ref="J86:M86"/>
    <mergeCell ref="F84:I84"/>
    <mergeCell ref="B74:E74"/>
    <mergeCell ref="F74:I74"/>
    <mergeCell ref="N74:Q74"/>
    <mergeCell ref="B75:E75"/>
    <mergeCell ref="F75:I75"/>
    <mergeCell ref="N75:Q75"/>
    <mergeCell ref="R75:U75"/>
    <mergeCell ref="R76:U76"/>
    <mergeCell ref="B76:E76"/>
    <mergeCell ref="F76:I76"/>
    <mergeCell ref="N76:Q76"/>
    <mergeCell ref="J76:M76"/>
    <mergeCell ref="J75:M75"/>
    <mergeCell ref="R77:U77"/>
    <mergeCell ref="B77:E77"/>
    <mergeCell ref="F77:I77"/>
    <mergeCell ref="N77:Q77"/>
    <mergeCell ref="J77:M77"/>
    <mergeCell ref="R78:U78"/>
    <mergeCell ref="B78:E78"/>
    <mergeCell ref="F78:I78"/>
    <mergeCell ref="N78:Q78"/>
    <mergeCell ref="J78:M78"/>
    <mergeCell ref="R79:U79"/>
    <mergeCell ref="B79:E79"/>
    <mergeCell ref="F79:I79"/>
    <mergeCell ref="N79:Q79"/>
    <mergeCell ref="J79:M79"/>
    <mergeCell ref="B80:E80"/>
    <mergeCell ref="F80:I80"/>
    <mergeCell ref="N80:Q80"/>
    <mergeCell ref="J80:M80"/>
    <mergeCell ref="R80:U80"/>
    <mergeCell ref="R81:U81"/>
    <mergeCell ref="V80:X80"/>
    <mergeCell ref="N81:Q81"/>
    <mergeCell ref="B81:E81"/>
    <mergeCell ref="F81:I81"/>
    <mergeCell ref="F82:I82"/>
    <mergeCell ref="AB82:AD82"/>
    <mergeCell ref="R82:U82"/>
    <mergeCell ref="V82:X82"/>
    <mergeCell ref="J81:M81"/>
    <mergeCell ref="N82:Q82"/>
    <mergeCell ref="B82:E82"/>
    <mergeCell ref="J82:M82"/>
    <mergeCell ref="V83:X83"/>
    <mergeCell ref="Y83:AA83"/>
    <mergeCell ref="AB83:AD83"/>
    <mergeCell ref="Y82:AA82"/>
    <mergeCell ref="B83:E83"/>
    <mergeCell ref="F83:I83"/>
    <mergeCell ref="N83:Q83"/>
    <mergeCell ref="R83:U83"/>
    <mergeCell ref="J83:M83"/>
    <mergeCell ref="AB86:AD86"/>
    <mergeCell ref="R91:U91"/>
    <mergeCell ref="V91:X91"/>
    <mergeCell ref="Y91:AA91"/>
    <mergeCell ref="AB91:AD91"/>
    <mergeCell ref="Y88:AA88"/>
    <mergeCell ref="R87:U87"/>
    <mergeCell ref="V87:X87"/>
    <mergeCell ref="AB87:AD87"/>
    <mergeCell ref="AB88:AD88"/>
    <mergeCell ref="V94:X94"/>
    <mergeCell ref="Y94:AA94"/>
    <mergeCell ref="AB94:AD94"/>
    <mergeCell ref="B93:E93"/>
    <mergeCell ref="B94:E94"/>
    <mergeCell ref="F94:I94"/>
    <mergeCell ref="N94:Q94"/>
    <mergeCell ref="R94:U94"/>
    <mergeCell ref="AB93:AD93"/>
    <mergeCell ref="R93:U93"/>
    <mergeCell ref="AB95:AD95"/>
    <mergeCell ref="B96:E96"/>
    <mergeCell ref="F96:I96"/>
    <mergeCell ref="N96:Q96"/>
    <mergeCell ref="R96:U96"/>
    <mergeCell ref="V96:X96"/>
    <mergeCell ref="Y96:AA96"/>
    <mergeCell ref="AB96:AD96"/>
    <mergeCell ref="V95:X95"/>
    <mergeCell ref="R95:U95"/>
    <mergeCell ref="AB97:AD97"/>
    <mergeCell ref="B98:E98"/>
    <mergeCell ref="F98:I98"/>
    <mergeCell ref="N98:Q98"/>
    <mergeCell ref="R98:U98"/>
    <mergeCell ref="V98:X98"/>
    <mergeCell ref="Y98:AA98"/>
    <mergeCell ref="AB98:AD98"/>
    <mergeCell ref="V101:X101"/>
    <mergeCell ref="Y101:AA101"/>
    <mergeCell ref="AB101:AD101"/>
    <mergeCell ref="N100:Q100"/>
    <mergeCell ref="R100:U100"/>
    <mergeCell ref="R101:U101"/>
    <mergeCell ref="N101:Q101"/>
    <mergeCell ref="B101:E101"/>
    <mergeCell ref="F101:I101"/>
    <mergeCell ref="R102:U102"/>
    <mergeCell ref="B102:E102"/>
    <mergeCell ref="F102:I102"/>
    <mergeCell ref="N102:Q102"/>
    <mergeCell ref="J101:M101"/>
    <mergeCell ref="J102:M102"/>
    <mergeCell ref="R103:U103"/>
    <mergeCell ref="B103:E103"/>
    <mergeCell ref="F103:I103"/>
    <mergeCell ref="N103:Q103"/>
    <mergeCell ref="J103:M103"/>
    <mergeCell ref="R104:U104"/>
    <mergeCell ref="B104:E104"/>
    <mergeCell ref="F104:I104"/>
    <mergeCell ref="N104:Q104"/>
    <mergeCell ref="J104:M104"/>
    <mergeCell ref="F105:I105"/>
    <mergeCell ref="B105:E105"/>
    <mergeCell ref="N105:Q105"/>
    <mergeCell ref="R105:U105"/>
    <mergeCell ref="J105:M105"/>
    <mergeCell ref="V63:X63"/>
    <mergeCell ref="Y63:AA63"/>
    <mergeCell ref="AB63:AD63"/>
    <mergeCell ref="V64:X64"/>
    <mergeCell ref="Y64:AA64"/>
    <mergeCell ref="AB64:AD64"/>
    <mergeCell ref="Y61:AA61"/>
    <mergeCell ref="AB61:AD61"/>
    <mergeCell ref="V62:X62"/>
    <mergeCell ref="Y62:AA62"/>
    <mergeCell ref="AB62:AD62"/>
    <mergeCell ref="V61:X61"/>
    <mergeCell ref="V65:X65"/>
    <mergeCell ref="Y65:AA65"/>
    <mergeCell ref="AB65:AD65"/>
    <mergeCell ref="Y66:AA66"/>
    <mergeCell ref="AB66:AD66"/>
    <mergeCell ref="V67:X67"/>
    <mergeCell ref="Y67:AA67"/>
    <mergeCell ref="AB67:AD67"/>
    <mergeCell ref="V66:X66"/>
    <mergeCell ref="V68:X68"/>
    <mergeCell ref="Y68:AA68"/>
    <mergeCell ref="AB68:AD68"/>
    <mergeCell ref="V69:X69"/>
    <mergeCell ref="Y69:AA69"/>
    <mergeCell ref="AB69:AD69"/>
    <mergeCell ref="V70:X70"/>
    <mergeCell ref="Y70:AA70"/>
    <mergeCell ref="AB70:AD70"/>
    <mergeCell ref="V71:X71"/>
    <mergeCell ref="Y71:AA71"/>
    <mergeCell ref="AB71:AD71"/>
    <mergeCell ref="V72:X72"/>
    <mergeCell ref="Y72:AA72"/>
    <mergeCell ref="AB72:AD72"/>
    <mergeCell ref="V73:X73"/>
    <mergeCell ref="Y73:AA73"/>
    <mergeCell ref="AB73:AD73"/>
    <mergeCell ref="V74:X74"/>
    <mergeCell ref="Y74:AA74"/>
    <mergeCell ref="AB74:AD74"/>
    <mergeCell ref="V75:X75"/>
    <mergeCell ref="Y75:AA75"/>
    <mergeCell ref="AB75:AD75"/>
    <mergeCell ref="V76:X76"/>
    <mergeCell ref="Y76:AA76"/>
    <mergeCell ref="AB76:AD76"/>
    <mergeCell ref="V77:X77"/>
    <mergeCell ref="Y77:AA77"/>
    <mergeCell ref="AB77:AD77"/>
    <mergeCell ref="V78:X78"/>
    <mergeCell ref="Y78:AA78"/>
    <mergeCell ref="AB78:AD78"/>
    <mergeCell ref="V79:X79"/>
    <mergeCell ref="Y79:AA79"/>
    <mergeCell ref="AB79:AD79"/>
    <mergeCell ref="Y80:AA80"/>
    <mergeCell ref="AB80:AD80"/>
    <mergeCell ref="V81:X81"/>
    <mergeCell ref="Y81:AA81"/>
    <mergeCell ref="AB81:AD81"/>
    <mergeCell ref="V99:X99"/>
    <mergeCell ref="Y99:AA99"/>
    <mergeCell ref="AB99:AD99"/>
    <mergeCell ref="V100:X100"/>
    <mergeCell ref="Y100:AA100"/>
    <mergeCell ref="AB100:AD100"/>
    <mergeCell ref="AB102:AD102"/>
    <mergeCell ref="V103:X103"/>
    <mergeCell ref="Y103:AA103"/>
    <mergeCell ref="AB103:AD103"/>
    <mergeCell ref="V102:X102"/>
    <mergeCell ref="Y102:AA102"/>
    <mergeCell ref="V104:X104"/>
    <mergeCell ref="Y104:AA104"/>
    <mergeCell ref="AB104:AD104"/>
    <mergeCell ref="V105:X105"/>
    <mergeCell ref="Y105:AA105"/>
    <mergeCell ref="AB105:AD105"/>
    <mergeCell ref="AA155:AD155"/>
    <mergeCell ref="T106:AD106"/>
    <mergeCell ref="C501:G501"/>
    <mergeCell ref="H501:J501"/>
    <mergeCell ref="H500:J500"/>
    <mergeCell ref="C500:G500"/>
    <mergeCell ref="S231:U231"/>
    <mergeCell ref="P232:R232"/>
    <mergeCell ref="S233:U233"/>
    <mergeCell ref="V233:X233"/>
    <mergeCell ref="B186:E186"/>
    <mergeCell ref="B179:E179"/>
    <mergeCell ref="B180:E180"/>
    <mergeCell ref="B181:E181"/>
    <mergeCell ref="B182:E182"/>
    <mergeCell ref="B183:E183"/>
    <mergeCell ref="B184:E184"/>
    <mergeCell ref="B185:E185"/>
    <mergeCell ref="B175:E175"/>
    <mergeCell ref="B176:E176"/>
    <mergeCell ref="B177:E177"/>
    <mergeCell ref="B178:E178"/>
    <mergeCell ref="B172:E172"/>
    <mergeCell ref="B161:E161"/>
    <mergeCell ref="B162:E162"/>
    <mergeCell ref="B163:E163"/>
    <mergeCell ref="B164:E164"/>
    <mergeCell ref="B166:E166"/>
    <mergeCell ref="B157:E157"/>
    <mergeCell ref="B158:E158"/>
    <mergeCell ref="B159:E159"/>
    <mergeCell ref="B160:E160"/>
    <mergeCell ref="B187:E187"/>
    <mergeCell ref="B188:E188"/>
    <mergeCell ref="B189:E189"/>
    <mergeCell ref="B190:E190"/>
    <mergeCell ref="B191:E191"/>
    <mergeCell ref="B192:E192"/>
    <mergeCell ref="B193:E193"/>
    <mergeCell ref="B194:E194"/>
    <mergeCell ref="B195:E195"/>
    <mergeCell ref="B196:E196"/>
    <mergeCell ref="B197:E197"/>
    <mergeCell ref="B198:E198"/>
    <mergeCell ref="B199:E199"/>
    <mergeCell ref="B200:E200"/>
    <mergeCell ref="B201:E201"/>
    <mergeCell ref="B202:E202"/>
    <mergeCell ref="B203:E203"/>
    <mergeCell ref="B204:E204"/>
    <mergeCell ref="B205:E205"/>
    <mergeCell ref="B206:E206"/>
    <mergeCell ref="B207:E207"/>
    <mergeCell ref="B208:E208"/>
    <mergeCell ref="B209:E209"/>
    <mergeCell ref="B210:E210"/>
    <mergeCell ref="B215:E215"/>
    <mergeCell ref="B216:E216"/>
    <mergeCell ref="B217:E217"/>
    <mergeCell ref="B211:E211"/>
    <mergeCell ref="B212:E212"/>
    <mergeCell ref="B213:E213"/>
    <mergeCell ref="B214:E214"/>
    <mergeCell ref="A225:C225"/>
    <mergeCell ref="D225:F225"/>
    <mergeCell ref="A226:C226"/>
    <mergeCell ref="D226:F226"/>
    <mergeCell ref="G221:I221"/>
    <mergeCell ref="J221:L221"/>
    <mergeCell ref="G224:I224"/>
    <mergeCell ref="G225:I225"/>
    <mergeCell ref="G223:I223"/>
    <mergeCell ref="J222:L222"/>
    <mergeCell ref="J223:L223"/>
    <mergeCell ref="J224:L224"/>
    <mergeCell ref="G222:I222"/>
    <mergeCell ref="J225:L225"/>
    <mergeCell ref="A223:C223"/>
    <mergeCell ref="A224:C224"/>
    <mergeCell ref="D224:F224"/>
    <mergeCell ref="A221:C221"/>
    <mergeCell ref="D221:F221"/>
    <mergeCell ref="D223:F223"/>
    <mergeCell ref="A220:F220"/>
    <mergeCell ref="A222:C222"/>
    <mergeCell ref="D222:F222"/>
    <mergeCell ref="P220:X220"/>
    <mergeCell ref="M222:O222"/>
    <mergeCell ref="S222:U222"/>
    <mergeCell ref="V222:X222"/>
    <mergeCell ref="G220:O220"/>
    <mergeCell ref="P221:R221"/>
    <mergeCell ref="S221:U221"/>
    <mergeCell ref="V221:X221"/>
    <mergeCell ref="M221:O221"/>
    <mergeCell ref="Z230:AC230"/>
    <mergeCell ref="Z231:AC231"/>
    <mergeCell ref="P223:R223"/>
    <mergeCell ref="M226:O226"/>
    <mergeCell ref="P226:R226"/>
    <mergeCell ref="S226:U226"/>
    <mergeCell ref="P224:R224"/>
    <mergeCell ref="S224:U224"/>
    <mergeCell ref="Z232:AC232"/>
    <mergeCell ref="Y220:AD220"/>
    <mergeCell ref="Z229:AC229"/>
    <mergeCell ref="Z225:AC225"/>
    <mergeCell ref="Z226:AC226"/>
    <mergeCell ref="Z227:AC227"/>
    <mergeCell ref="Z228:AC228"/>
    <mergeCell ref="Y221:AD221"/>
    <mergeCell ref="Z222:AC222"/>
    <mergeCell ref="Z223:AC223"/>
    <mergeCell ref="Z233:AC233"/>
    <mergeCell ref="Z234:AC234"/>
    <mergeCell ref="Z235:AC235"/>
    <mergeCell ref="Z236:AC236"/>
    <mergeCell ref="Z239:AC239"/>
    <mergeCell ref="Z240:AC240"/>
    <mergeCell ref="Z241:AC241"/>
    <mergeCell ref="Z242:AC242"/>
    <mergeCell ref="Z243:AC243"/>
    <mergeCell ref="Z244:AC244"/>
    <mergeCell ref="Z245:AC245"/>
    <mergeCell ref="Z246:AC246"/>
    <mergeCell ref="Z247:AC247"/>
    <mergeCell ref="Z248:AC248"/>
    <mergeCell ref="Z249:AC249"/>
    <mergeCell ref="Z250:AC250"/>
    <mergeCell ref="Z251:AC251"/>
    <mergeCell ref="Z252:AC252"/>
    <mergeCell ref="Z253:AC253"/>
    <mergeCell ref="Z254:AC254"/>
    <mergeCell ref="Z255:AC255"/>
    <mergeCell ref="Z256:AC256"/>
    <mergeCell ref="Z257:AC257"/>
    <mergeCell ref="Z258:AC258"/>
    <mergeCell ref="Z259:AC259"/>
    <mergeCell ref="Z260:AC260"/>
    <mergeCell ref="Z267:AC267"/>
    <mergeCell ref="Z268:AC268"/>
    <mergeCell ref="Z261:AC261"/>
    <mergeCell ref="Z262:AC262"/>
    <mergeCell ref="Z263:AC263"/>
    <mergeCell ref="Z264:AC264"/>
    <mergeCell ref="Z265:AC265"/>
    <mergeCell ref="Z266:AC266"/>
    <mergeCell ref="Z276:AC276"/>
    <mergeCell ref="Z277:AC277"/>
    <mergeCell ref="Z278:AC278"/>
    <mergeCell ref="Z279:AC279"/>
    <mergeCell ref="A227:C227"/>
    <mergeCell ref="D227:F227"/>
    <mergeCell ref="A228:C228"/>
    <mergeCell ref="D228:F228"/>
    <mergeCell ref="G227:I227"/>
    <mergeCell ref="S227:U227"/>
    <mergeCell ref="M233:O233"/>
    <mergeCell ref="P227:R227"/>
    <mergeCell ref="M227:O227"/>
    <mergeCell ref="M232:O232"/>
    <mergeCell ref="P229:R229"/>
    <mergeCell ref="P230:R230"/>
    <mergeCell ref="P231:R231"/>
    <mergeCell ref="P233:R233"/>
    <mergeCell ref="G228:I228"/>
    <mergeCell ref="A229:C229"/>
    <mergeCell ref="D237:F237"/>
    <mergeCell ref="G237:I237"/>
    <mergeCell ref="A234:C234"/>
    <mergeCell ref="D234:F234"/>
    <mergeCell ref="G234:I234"/>
    <mergeCell ref="G229:I229"/>
    <mergeCell ref="D230:F230"/>
    <mergeCell ref="G230:I230"/>
    <mergeCell ref="J235:L235"/>
    <mergeCell ref="J236:L236"/>
    <mergeCell ref="J234:L234"/>
    <mergeCell ref="J240:L240"/>
    <mergeCell ref="J238:L238"/>
    <mergeCell ref="J237:L237"/>
    <mergeCell ref="P238:R238"/>
    <mergeCell ref="P239:R239"/>
    <mergeCell ref="M240:O240"/>
    <mergeCell ref="M238:O238"/>
    <mergeCell ref="P240:R240"/>
    <mergeCell ref="M241:O241"/>
    <mergeCell ref="P241:R241"/>
    <mergeCell ref="S241:U241"/>
    <mergeCell ref="A240:C240"/>
    <mergeCell ref="A241:C241"/>
    <mergeCell ref="D241:F241"/>
    <mergeCell ref="G241:I241"/>
    <mergeCell ref="J241:L241"/>
    <mergeCell ref="D240:F240"/>
    <mergeCell ref="G240:I240"/>
    <mergeCell ref="P242:R242"/>
    <mergeCell ref="S242:U242"/>
    <mergeCell ref="V242:X242"/>
    <mergeCell ref="M242:O242"/>
    <mergeCell ref="J245:L245"/>
    <mergeCell ref="A243:C243"/>
    <mergeCell ref="D243:F243"/>
    <mergeCell ref="G243:I243"/>
    <mergeCell ref="J243:L243"/>
    <mergeCell ref="A244:C244"/>
    <mergeCell ref="D244:F244"/>
    <mergeCell ref="G244:I244"/>
    <mergeCell ref="J244:L244"/>
    <mergeCell ref="M245:O245"/>
    <mergeCell ref="P245:R245"/>
    <mergeCell ref="S245:U245"/>
    <mergeCell ref="A247:C247"/>
    <mergeCell ref="D247:F247"/>
    <mergeCell ref="G247:I247"/>
    <mergeCell ref="J247:L247"/>
    <mergeCell ref="A245:C245"/>
    <mergeCell ref="D245:F245"/>
    <mergeCell ref="G245:I245"/>
    <mergeCell ref="A249:C249"/>
    <mergeCell ref="D249:F249"/>
    <mergeCell ref="G249:I249"/>
    <mergeCell ref="J249:L249"/>
    <mergeCell ref="P249:R249"/>
    <mergeCell ref="S249:U249"/>
    <mergeCell ref="P250:R250"/>
    <mergeCell ref="S250:U250"/>
    <mergeCell ref="J251:L251"/>
    <mergeCell ref="M251:O251"/>
    <mergeCell ref="P251:R251"/>
    <mergeCell ref="S251:U251"/>
    <mergeCell ref="V251:X251"/>
    <mergeCell ref="S253:U253"/>
    <mergeCell ref="V253:X253"/>
    <mergeCell ref="P255:R255"/>
    <mergeCell ref="S255:U255"/>
    <mergeCell ref="V255:X255"/>
    <mergeCell ref="S252:U252"/>
    <mergeCell ref="V252:X252"/>
    <mergeCell ref="A253:C253"/>
    <mergeCell ref="D253:F253"/>
    <mergeCell ref="G253:I253"/>
    <mergeCell ref="J253:L253"/>
    <mergeCell ref="A288:F288"/>
    <mergeCell ref="G288:J288"/>
    <mergeCell ref="K288:M288"/>
    <mergeCell ref="N288:P288"/>
    <mergeCell ref="A256:C256"/>
    <mergeCell ref="D256:F256"/>
    <mergeCell ref="G256:I256"/>
    <mergeCell ref="J256:L256"/>
    <mergeCell ref="M256:O256"/>
    <mergeCell ref="P256:R256"/>
    <mergeCell ref="S256:U256"/>
    <mergeCell ref="V256:X256"/>
    <mergeCell ref="P257:R257"/>
    <mergeCell ref="S257:U257"/>
    <mergeCell ref="V257:X257"/>
    <mergeCell ref="A258:C258"/>
    <mergeCell ref="D258:F258"/>
    <mergeCell ref="G258:I258"/>
    <mergeCell ref="J258:L258"/>
    <mergeCell ref="M258:O258"/>
    <mergeCell ref="P258:R258"/>
    <mergeCell ref="S258:U258"/>
    <mergeCell ref="S259:U259"/>
    <mergeCell ref="V259:X259"/>
    <mergeCell ref="A260:C260"/>
    <mergeCell ref="D260:F260"/>
    <mergeCell ref="G260:I260"/>
    <mergeCell ref="J260:L260"/>
    <mergeCell ref="M260:O260"/>
    <mergeCell ref="P260:R260"/>
    <mergeCell ref="S260:U260"/>
    <mergeCell ref="D262:F262"/>
    <mergeCell ref="G262:I262"/>
    <mergeCell ref="J262:L262"/>
    <mergeCell ref="M262:O262"/>
    <mergeCell ref="V263:X263"/>
    <mergeCell ref="A264:C264"/>
    <mergeCell ref="D264:F264"/>
    <mergeCell ref="G264:I264"/>
    <mergeCell ref="J264:L264"/>
    <mergeCell ref="M264:O264"/>
    <mergeCell ref="P264:R264"/>
    <mergeCell ref="S264:U264"/>
    <mergeCell ref="G263:I263"/>
    <mergeCell ref="J263:L263"/>
    <mergeCell ref="P265:R265"/>
    <mergeCell ref="S265:U265"/>
    <mergeCell ref="V265:X265"/>
    <mergeCell ref="A266:C266"/>
    <mergeCell ref="D266:F266"/>
    <mergeCell ref="G266:I266"/>
    <mergeCell ref="J266:L266"/>
    <mergeCell ref="M266:O266"/>
    <mergeCell ref="P266:R266"/>
    <mergeCell ref="S266:U266"/>
    <mergeCell ref="P267:R267"/>
    <mergeCell ref="S267:U267"/>
    <mergeCell ref="V267:X267"/>
    <mergeCell ref="A268:C268"/>
    <mergeCell ref="D268:F268"/>
    <mergeCell ref="G268:I268"/>
    <mergeCell ref="J268:L268"/>
    <mergeCell ref="M268:O268"/>
    <mergeCell ref="P268:R268"/>
    <mergeCell ref="S268:U268"/>
    <mergeCell ref="V269:X269"/>
    <mergeCell ref="A270:C270"/>
    <mergeCell ref="D270:F270"/>
    <mergeCell ref="G270:I270"/>
    <mergeCell ref="J270:L270"/>
    <mergeCell ref="M270:O270"/>
    <mergeCell ref="P270:R270"/>
    <mergeCell ref="S270:U270"/>
    <mergeCell ref="V270:X270"/>
    <mergeCell ref="A272:C272"/>
    <mergeCell ref="D272:F272"/>
    <mergeCell ref="G272:I272"/>
    <mergeCell ref="J272:L272"/>
    <mergeCell ref="S273:U273"/>
    <mergeCell ref="V273:X273"/>
    <mergeCell ref="A274:C274"/>
    <mergeCell ref="D274:F274"/>
    <mergeCell ref="G274:I274"/>
    <mergeCell ref="J274:L274"/>
    <mergeCell ref="M274:O274"/>
    <mergeCell ref="P274:R274"/>
    <mergeCell ref="S274:U274"/>
    <mergeCell ref="A273:C273"/>
    <mergeCell ref="S275:U275"/>
    <mergeCell ref="V275:X275"/>
    <mergeCell ref="A276:C276"/>
    <mergeCell ref="D276:F276"/>
    <mergeCell ref="G276:I276"/>
    <mergeCell ref="J276:L276"/>
    <mergeCell ref="M276:O276"/>
    <mergeCell ref="P276:R276"/>
    <mergeCell ref="S276:U276"/>
    <mergeCell ref="G275:I275"/>
    <mergeCell ref="P277:R277"/>
    <mergeCell ref="S277:U277"/>
    <mergeCell ref="V277:X277"/>
    <mergeCell ref="A278:C278"/>
    <mergeCell ref="D278:F278"/>
    <mergeCell ref="G278:I278"/>
    <mergeCell ref="J278:L278"/>
    <mergeCell ref="M278:O278"/>
    <mergeCell ref="P278:R278"/>
    <mergeCell ref="S278:U278"/>
    <mergeCell ref="M279:O279"/>
    <mergeCell ref="A279:C279"/>
    <mergeCell ref="A280:C280"/>
    <mergeCell ref="D280:F280"/>
    <mergeCell ref="G280:I280"/>
    <mergeCell ref="J280:L280"/>
    <mergeCell ref="D279:F279"/>
    <mergeCell ref="G279:I279"/>
    <mergeCell ref="J279:L279"/>
    <mergeCell ref="P279:R279"/>
    <mergeCell ref="S279:U279"/>
    <mergeCell ref="S281:U281"/>
    <mergeCell ref="P280:R280"/>
    <mergeCell ref="S280:U280"/>
    <mergeCell ref="A282:C282"/>
    <mergeCell ref="D282:F282"/>
    <mergeCell ref="G282:I282"/>
    <mergeCell ref="P281:R281"/>
    <mergeCell ref="P282:R282"/>
    <mergeCell ref="V281:X281"/>
    <mergeCell ref="X288:Z288"/>
    <mergeCell ref="Q288:T288"/>
    <mergeCell ref="U288:W288"/>
    <mergeCell ref="S282:U282"/>
    <mergeCell ref="P361:R361"/>
    <mergeCell ref="S361:U361"/>
    <mergeCell ref="AA219:AD219"/>
    <mergeCell ref="Y354:AD354"/>
    <mergeCell ref="Y355:AD355"/>
    <mergeCell ref="AA287:AD287"/>
    <mergeCell ref="Z281:AC281"/>
    <mergeCell ref="Z282:AC282"/>
    <mergeCell ref="Z224:AC224"/>
    <mergeCell ref="Z269:AC269"/>
    <mergeCell ref="Z270:AC270"/>
    <mergeCell ref="Z271:AC271"/>
    <mergeCell ref="Z362:AC362"/>
    <mergeCell ref="Q287:Z287"/>
    <mergeCell ref="Z272:AC272"/>
    <mergeCell ref="Z280:AC280"/>
    <mergeCell ref="Z273:AC273"/>
    <mergeCell ref="Z274:AC274"/>
    <mergeCell ref="Z275:AC275"/>
    <mergeCell ref="V362:X362"/>
    <mergeCell ref="Z363:AC363"/>
    <mergeCell ref="Z360:AC360"/>
    <mergeCell ref="Z361:AC361"/>
    <mergeCell ref="AA353:AD353"/>
    <mergeCell ref="Z356:AC356"/>
    <mergeCell ref="Z357:AC357"/>
    <mergeCell ref="Z358:AC358"/>
    <mergeCell ref="Z359:AC359"/>
    <mergeCell ref="Z364:AC364"/>
    <mergeCell ref="Z365:AC365"/>
    <mergeCell ref="Z366:AC366"/>
    <mergeCell ref="Z367:AC367"/>
    <mergeCell ref="Z368:AC368"/>
    <mergeCell ref="Z369:AC369"/>
    <mergeCell ref="Z370:AC370"/>
    <mergeCell ref="Z371:AC371"/>
    <mergeCell ref="Z372:AC372"/>
    <mergeCell ref="Z373:AC373"/>
    <mergeCell ref="Z374:AC374"/>
    <mergeCell ref="Z375:AC375"/>
    <mergeCell ref="Z376:AC376"/>
    <mergeCell ref="Z377:AC377"/>
    <mergeCell ref="Z378:AC378"/>
    <mergeCell ref="Z379:AC379"/>
    <mergeCell ref="Z380:AC380"/>
    <mergeCell ref="Z381:AC381"/>
    <mergeCell ref="Z382:AC382"/>
    <mergeCell ref="Z383:AC383"/>
    <mergeCell ref="Z384:AC384"/>
    <mergeCell ref="Z385:AC385"/>
    <mergeCell ref="Z386:AC386"/>
    <mergeCell ref="Z387:AC387"/>
    <mergeCell ref="Z388:AC388"/>
    <mergeCell ref="Z389:AC389"/>
    <mergeCell ref="Z390:AC390"/>
    <mergeCell ref="Z391:AC391"/>
    <mergeCell ref="Z392:AC392"/>
    <mergeCell ref="Z393:AC393"/>
    <mergeCell ref="Z394:AC394"/>
    <mergeCell ref="Z395:AC395"/>
    <mergeCell ref="Z396:AC396"/>
    <mergeCell ref="Z397:AC397"/>
    <mergeCell ref="Z398:AC398"/>
    <mergeCell ref="Z399:AC399"/>
    <mergeCell ref="Z400:AC400"/>
    <mergeCell ref="Z401:AC401"/>
    <mergeCell ref="Z402:AC402"/>
    <mergeCell ref="Z403:AC403"/>
    <mergeCell ref="Z404:AC404"/>
    <mergeCell ref="Z405:AC405"/>
    <mergeCell ref="Z406:AC406"/>
    <mergeCell ref="Z407:AC407"/>
    <mergeCell ref="Z408:AC408"/>
    <mergeCell ref="Z409:AC409"/>
    <mergeCell ref="Z410:AC410"/>
    <mergeCell ref="Z411:AC411"/>
    <mergeCell ref="Z412:AC412"/>
    <mergeCell ref="Z413:AC413"/>
    <mergeCell ref="Z414:AC414"/>
    <mergeCell ref="Z415:AC415"/>
    <mergeCell ref="Z416:AC416"/>
    <mergeCell ref="Z417:AC417"/>
    <mergeCell ref="V361:X361"/>
    <mergeCell ref="A362:C362"/>
    <mergeCell ref="D362:F362"/>
    <mergeCell ref="G362:I362"/>
    <mergeCell ref="J362:L362"/>
    <mergeCell ref="M362:O362"/>
    <mergeCell ref="P362:R362"/>
    <mergeCell ref="S362:U362"/>
    <mergeCell ref="P363:R363"/>
    <mergeCell ref="S363:U363"/>
    <mergeCell ref="V363:X363"/>
    <mergeCell ref="P364:R364"/>
    <mergeCell ref="S364:U364"/>
    <mergeCell ref="V365:X365"/>
    <mergeCell ref="A366:C366"/>
    <mergeCell ref="D366:F366"/>
    <mergeCell ref="G366:I366"/>
    <mergeCell ref="J366:L366"/>
    <mergeCell ref="M366:O366"/>
    <mergeCell ref="P366:R366"/>
    <mergeCell ref="S366:U366"/>
    <mergeCell ref="M365:O365"/>
    <mergeCell ref="D365:F365"/>
    <mergeCell ref="J365:L365"/>
    <mergeCell ref="A365:C365"/>
    <mergeCell ref="P367:R367"/>
    <mergeCell ref="S367:U367"/>
    <mergeCell ref="P365:R365"/>
    <mergeCell ref="S365:U365"/>
    <mergeCell ref="G365:I365"/>
    <mergeCell ref="V367:X367"/>
    <mergeCell ref="A368:C368"/>
    <mergeCell ref="D368:F368"/>
    <mergeCell ref="G368:I368"/>
    <mergeCell ref="J368:L368"/>
    <mergeCell ref="M368:O368"/>
    <mergeCell ref="P368:R368"/>
    <mergeCell ref="S368:U368"/>
    <mergeCell ref="V368:X368"/>
    <mergeCell ref="P369:R369"/>
    <mergeCell ref="S369:U369"/>
    <mergeCell ref="V369:X369"/>
    <mergeCell ref="A370:C370"/>
    <mergeCell ref="D370:F370"/>
    <mergeCell ref="G370:I370"/>
    <mergeCell ref="J370:L370"/>
    <mergeCell ref="M370:O370"/>
    <mergeCell ref="P370:R370"/>
    <mergeCell ref="S370:U370"/>
    <mergeCell ref="A372:C372"/>
    <mergeCell ref="D372:F372"/>
    <mergeCell ref="G372:I372"/>
    <mergeCell ref="J372:L372"/>
    <mergeCell ref="S373:U373"/>
    <mergeCell ref="V373:X373"/>
    <mergeCell ref="A374:C374"/>
    <mergeCell ref="D374:F374"/>
    <mergeCell ref="G374:I374"/>
    <mergeCell ref="J374:L374"/>
    <mergeCell ref="M374:O374"/>
    <mergeCell ref="P374:R374"/>
    <mergeCell ref="S374:U374"/>
    <mergeCell ref="P375:R375"/>
    <mergeCell ref="S375:U375"/>
    <mergeCell ref="V375:X375"/>
    <mergeCell ref="A376:C376"/>
    <mergeCell ref="D376:F376"/>
    <mergeCell ref="G376:I376"/>
    <mergeCell ref="J376:L376"/>
    <mergeCell ref="M376:O376"/>
    <mergeCell ref="P376:R376"/>
    <mergeCell ref="S376:U376"/>
    <mergeCell ref="S377:U377"/>
    <mergeCell ref="V377:X377"/>
    <mergeCell ref="A378:C378"/>
    <mergeCell ref="D378:F378"/>
    <mergeCell ref="G378:I378"/>
    <mergeCell ref="J378:L378"/>
    <mergeCell ref="M378:O378"/>
    <mergeCell ref="P378:R378"/>
    <mergeCell ref="S378:U378"/>
    <mergeCell ref="A377:C377"/>
    <mergeCell ref="S379:U379"/>
    <mergeCell ref="V379:X379"/>
    <mergeCell ref="A380:C380"/>
    <mergeCell ref="D380:F380"/>
    <mergeCell ref="G380:I380"/>
    <mergeCell ref="J380:L380"/>
    <mergeCell ref="M380:O380"/>
    <mergeCell ref="P380:R380"/>
    <mergeCell ref="S380:U380"/>
    <mergeCell ref="A379:C379"/>
    <mergeCell ref="P381:R381"/>
    <mergeCell ref="S381:U381"/>
    <mergeCell ref="V381:X381"/>
    <mergeCell ref="A382:C382"/>
    <mergeCell ref="D382:F382"/>
    <mergeCell ref="G382:I382"/>
    <mergeCell ref="J382:L382"/>
    <mergeCell ref="M382:O382"/>
    <mergeCell ref="P382:R382"/>
    <mergeCell ref="S382:U382"/>
    <mergeCell ref="P383:R383"/>
    <mergeCell ref="S383:U383"/>
    <mergeCell ref="V383:X383"/>
    <mergeCell ref="A384:C384"/>
    <mergeCell ref="D384:F384"/>
    <mergeCell ref="G384:I384"/>
    <mergeCell ref="J384:L384"/>
    <mergeCell ref="M384:O384"/>
    <mergeCell ref="P384:R384"/>
    <mergeCell ref="S384:U384"/>
    <mergeCell ref="P385:R385"/>
    <mergeCell ref="S385:U385"/>
    <mergeCell ref="V385:X385"/>
    <mergeCell ref="A386:C386"/>
    <mergeCell ref="D386:F386"/>
    <mergeCell ref="G386:I386"/>
    <mergeCell ref="J386:L386"/>
    <mergeCell ref="M386:O386"/>
    <mergeCell ref="P386:R386"/>
    <mergeCell ref="S386:U386"/>
    <mergeCell ref="P387:R387"/>
    <mergeCell ref="S387:U387"/>
    <mergeCell ref="V387:X387"/>
    <mergeCell ref="A388:C388"/>
    <mergeCell ref="D388:F388"/>
    <mergeCell ref="G388:I388"/>
    <mergeCell ref="J388:L388"/>
    <mergeCell ref="M388:O388"/>
    <mergeCell ref="P388:R388"/>
    <mergeCell ref="S388:U388"/>
    <mergeCell ref="P389:R389"/>
    <mergeCell ref="S389:U389"/>
    <mergeCell ref="V389:X389"/>
    <mergeCell ref="A390:C390"/>
    <mergeCell ref="D390:F390"/>
    <mergeCell ref="G390:I390"/>
    <mergeCell ref="J390:L390"/>
    <mergeCell ref="M390:O390"/>
    <mergeCell ref="P390:R390"/>
    <mergeCell ref="S390:U390"/>
    <mergeCell ref="P391:R391"/>
    <mergeCell ref="S391:U391"/>
    <mergeCell ref="V391:X391"/>
    <mergeCell ref="A392:C392"/>
    <mergeCell ref="D392:F392"/>
    <mergeCell ref="G392:I392"/>
    <mergeCell ref="J392:L392"/>
    <mergeCell ref="M392:O392"/>
    <mergeCell ref="P392:R392"/>
    <mergeCell ref="S392:U392"/>
    <mergeCell ref="A394:C394"/>
    <mergeCell ref="D394:F394"/>
    <mergeCell ref="G394:I394"/>
    <mergeCell ref="J394:L394"/>
    <mergeCell ref="P394:R394"/>
    <mergeCell ref="S394:U394"/>
    <mergeCell ref="P395:R395"/>
    <mergeCell ref="S395:U395"/>
    <mergeCell ref="P396:R396"/>
    <mergeCell ref="S396:U396"/>
    <mergeCell ref="P397:R397"/>
    <mergeCell ref="S397:U397"/>
    <mergeCell ref="V399:X399"/>
    <mergeCell ref="G398:I398"/>
    <mergeCell ref="J398:L398"/>
    <mergeCell ref="M399:O399"/>
    <mergeCell ref="S398:U398"/>
    <mergeCell ref="P399:R399"/>
    <mergeCell ref="S399:U399"/>
    <mergeCell ref="J399:L399"/>
    <mergeCell ref="G399:I399"/>
    <mergeCell ref="P400:R400"/>
    <mergeCell ref="S400:U400"/>
    <mergeCell ref="A401:C401"/>
    <mergeCell ref="D401:F401"/>
    <mergeCell ref="J401:L401"/>
    <mergeCell ref="M401:O401"/>
    <mergeCell ref="A400:C400"/>
    <mergeCell ref="D400:F400"/>
    <mergeCell ref="G400:I400"/>
    <mergeCell ref="M402:O402"/>
    <mergeCell ref="P402:R402"/>
    <mergeCell ref="S402:U402"/>
    <mergeCell ref="J404:L404"/>
    <mergeCell ref="M404:O404"/>
    <mergeCell ref="P404:R404"/>
    <mergeCell ref="S404:U404"/>
    <mergeCell ref="M403:O403"/>
    <mergeCell ref="J403:L403"/>
    <mergeCell ref="J402:L402"/>
    <mergeCell ref="A406:C406"/>
    <mergeCell ref="D406:F406"/>
    <mergeCell ref="G406:I406"/>
    <mergeCell ref="J406:L406"/>
    <mergeCell ref="M406:O406"/>
    <mergeCell ref="P406:R406"/>
    <mergeCell ref="S406:U406"/>
    <mergeCell ref="P407:R407"/>
    <mergeCell ref="S407:U407"/>
    <mergeCell ref="M407:O407"/>
    <mergeCell ref="A408:C408"/>
    <mergeCell ref="D408:F408"/>
    <mergeCell ref="G408:I408"/>
    <mergeCell ref="J408:L408"/>
    <mergeCell ref="P410:R410"/>
    <mergeCell ref="S410:U410"/>
    <mergeCell ref="S411:U411"/>
    <mergeCell ref="M408:O408"/>
    <mergeCell ref="P408:R408"/>
    <mergeCell ref="S408:U408"/>
    <mergeCell ref="P409:R409"/>
    <mergeCell ref="S409:U409"/>
    <mergeCell ref="M409:O409"/>
    <mergeCell ref="A416:C416"/>
    <mergeCell ref="D416:F416"/>
    <mergeCell ref="G416:I416"/>
    <mergeCell ref="J416:L416"/>
    <mergeCell ref="P416:R416"/>
    <mergeCell ref="J412:L412"/>
    <mergeCell ref="P417:R417"/>
    <mergeCell ref="S417:U417"/>
    <mergeCell ref="P413:R413"/>
    <mergeCell ref="P414:R414"/>
    <mergeCell ref="S413:U413"/>
    <mergeCell ref="S414:U414"/>
    <mergeCell ref="S415:U415"/>
    <mergeCell ref="S416:U416"/>
    <mergeCell ref="P222:R222"/>
    <mergeCell ref="P415:R415"/>
    <mergeCell ref="V415:X415"/>
    <mergeCell ref="G415:I415"/>
    <mergeCell ref="M412:O412"/>
    <mergeCell ref="P412:R412"/>
    <mergeCell ref="S412:U412"/>
    <mergeCell ref="M411:O411"/>
    <mergeCell ref="P411:R411"/>
    <mergeCell ref="M410:O410"/>
    <mergeCell ref="S110:U110"/>
    <mergeCell ref="V110:X110"/>
    <mergeCell ref="V111:X111"/>
    <mergeCell ref="S111:U111"/>
    <mergeCell ref="O111:R111"/>
    <mergeCell ref="A110:E110"/>
    <mergeCell ref="F110:R110"/>
    <mergeCell ref="F111:J111"/>
    <mergeCell ref="K111:N111"/>
    <mergeCell ref="A111:E111"/>
    <mergeCell ref="V119:X119"/>
    <mergeCell ref="S119:U119"/>
    <mergeCell ref="Y115:AA115"/>
    <mergeCell ref="Y116:AA116"/>
    <mergeCell ref="Y117:AA117"/>
    <mergeCell ref="Y118:AA118"/>
    <mergeCell ref="Y119:AA119"/>
    <mergeCell ref="V117:X117"/>
    <mergeCell ref="S115:U115"/>
    <mergeCell ref="V115:X115"/>
    <mergeCell ref="AB127:AD127"/>
    <mergeCell ref="S127:U127"/>
    <mergeCell ref="F132:L132"/>
    <mergeCell ref="F133:L133"/>
    <mergeCell ref="M132:S132"/>
    <mergeCell ref="M133:S133"/>
    <mergeCell ref="T132:Z132"/>
    <mergeCell ref="S128:U128"/>
    <mergeCell ref="V128:X128"/>
    <mergeCell ref="Y128:AA128"/>
    <mergeCell ref="T142:Y142"/>
    <mergeCell ref="T133:Z133"/>
    <mergeCell ref="T135:Y135"/>
    <mergeCell ref="T136:Y136"/>
    <mergeCell ref="T137:Y137"/>
    <mergeCell ref="T138:Y138"/>
    <mergeCell ref="T139:Y139"/>
    <mergeCell ref="T140:Y140"/>
    <mergeCell ref="S125:U125"/>
    <mergeCell ref="K127:M127"/>
    <mergeCell ref="O127:Q127"/>
    <mergeCell ref="K126:M126"/>
    <mergeCell ref="O126:Q126"/>
    <mergeCell ref="S126:U126"/>
    <mergeCell ref="V126:X126"/>
    <mergeCell ref="V127:X127"/>
    <mergeCell ref="K501:N501"/>
    <mergeCell ref="O501:R501"/>
    <mergeCell ref="K500:N500"/>
    <mergeCell ref="S499:V499"/>
    <mergeCell ref="O499:R499"/>
    <mergeCell ref="S501:V501"/>
    <mergeCell ref="M149:R149"/>
    <mergeCell ref="W497:Z498"/>
    <mergeCell ref="A497:J497"/>
    <mergeCell ref="A498:J498"/>
    <mergeCell ref="K499:N499"/>
    <mergeCell ref="K504:N504"/>
    <mergeCell ref="C499:J499"/>
    <mergeCell ref="B499:B502"/>
    <mergeCell ref="A499:A509"/>
    <mergeCell ref="B503:B505"/>
    <mergeCell ref="D505:I505"/>
    <mergeCell ref="C506:I506"/>
    <mergeCell ref="Y496:AD496"/>
    <mergeCell ref="K497:N498"/>
    <mergeCell ref="O497:R498"/>
    <mergeCell ref="S497:V498"/>
    <mergeCell ref="AA497:AD498"/>
    <mergeCell ref="M150:R150"/>
    <mergeCell ref="V417:X417"/>
    <mergeCell ref="M416:O416"/>
    <mergeCell ref="A510:A520"/>
    <mergeCell ref="B510:B513"/>
    <mergeCell ref="C510:J510"/>
    <mergeCell ref="B514:B516"/>
    <mergeCell ref="D514:I514"/>
    <mergeCell ref="D515:I515"/>
    <mergeCell ref="D516:I516"/>
    <mergeCell ref="C512:G512"/>
    <mergeCell ref="H512:J512"/>
    <mergeCell ref="C513:G513"/>
    <mergeCell ref="A521:A531"/>
    <mergeCell ref="B521:B524"/>
    <mergeCell ref="C521:J521"/>
    <mergeCell ref="B525:B527"/>
    <mergeCell ref="D525:I525"/>
    <mergeCell ref="D526:I526"/>
    <mergeCell ref="D527:I527"/>
    <mergeCell ref="C524:G524"/>
    <mergeCell ref="H524:J524"/>
    <mergeCell ref="U532:AD532"/>
    <mergeCell ref="C528:I528"/>
    <mergeCell ref="C529:I529"/>
    <mergeCell ref="C530:I530"/>
    <mergeCell ref="C531:I531"/>
    <mergeCell ref="W528:Z528"/>
    <mergeCell ref="AA528:AD528"/>
    <mergeCell ref="AA529:AD529"/>
    <mergeCell ref="K528:N528"/>
    <mergeCell ref="O528:R528"/>
    <mergeCell ref="S528:V528"/>
    <mergeCell ref="K529:N529"/>
    <mergeCell ref="O529:R529"/>
    <mergeCell ref="S529:V529"/>
    <mergeCell ref="W529:Z529"/>
    <mergeCell ref="H540:H541"/>
    <mergeCell ref="I540:N540"/>
    <mergeCell ref="I541:N541"/>
    <mergeCell ref="I534:N534"/>
    <mergeCell ref="I535:N535"/>
    <mergeCell ref="I536:N536"/>
    <mergeCell ref="I537:N537"/>
    <mergeCell ref="I538:N538"/>
    <mergeCell ref="P540:Q541"/>
    <mergeCell ref="AA499:AD499"/>
    <mergeCell ref="W499:Z499"/>
    <mergeCell ref="P534:Q535"/>
    <mergeCell ref="P536:Q537"/>
    <mergeCell ref="W504:Z504"/>
    <mergeCell ref="W505:Z505"/>
    <mergeCell ref="AA506:AD506"/>
    <mergeCell ref="AA507:AD507"/>
    <mergeCell ref="AA508:AD508"/>
    <mergeCell ref="AA509:AD509"/>
    <mergeCell ref="W501:Z501"/>
    <mergeCell ref="AA501:AD501"/>
    <mergeCell ref="W500:Z500"/>
    <mergeCell ref="AA500:AD500"/>
    <mergeCell ref="AA505:AD505"/>
    <mergeCell ref="S507:V507"/>
    <mergeCell ref="W502:Z502"/>
    <mergeCell ref="S505:V505"/>
    <mergeCell ref="S506:V506"/>
    <mergeCell ref="K507:N507"/>
    <mergeCell ref="W507:Z507"/>
    <mergeCell ref="W503:Z503"/>
    <mergeCell ref="O507:R507"/>
    <mergeCell ref="O504:R504"/>
    <mergeCell ref="O505:R505"/>
    <mergeCell ref="O506:R506"/>
    <mergeCell ref="K505:N505"/>
    <mergeCell ref="W506:Z506"/>
    <mergeCell ref="K506:N506"/>
    <mergeCell ref="K502:N502"/>
    <mergeCell ref="AA503:AD503"/>
    <mergeCell ref="AA504:AD504"/>
    <mergeCell ref="K503:N503"/>
    <mergeCell ref="S503:V503"/>
    <mergeCell ref="S504:V504"/>
    <mergeCell ref="O503:R503"/>
    <mergeCell ref="AA502:AD502"/>
    <mergeCell ref="K509:N509"/>
    <mergeCell ref="W509:Z509"/>
    <mergeCell ref="K508:N508"/>
    <mergeCell ref="W508:Z508"/>
    <mergeCell ref="S509:V509"/>
    <mergeCell ref="S508:V508"/>
    <mergeCell ref="O508:R508"/>
    <mergeCell ref="O509:R509"/>
    <mergeCell ref="AA510:AD510"/>
    <mergeCell ref="K511:N511"/>
    <mergeCell ref="O511:R511"/>
    <mergeCell ref="S511:V511"/>
    <mergeCell ref="W511:Z511"/>
    <mergeCell ref="AA511:AD511"/>
    <mergeCell ref="K510:N510"/>
    <mergeCell ref="O510:R510"/>
    <mergeCell ref="S510:V510"/>
    <mergeCell ref="W510:Z510"/>
    <mergeCell ref="AA512:AD512"/>
    <mergeCell ref="K513:N513"/>
    <mergeCell ref="O513:R513"/>
    <mergeCell ref="S513:V513"/>
    <mergeCell ref="W513:Z513"/>
    <mergeCell ref="AA513:AD513"/>
    <mergeCell ref="K512:N512"/>
    <mergeCell ref="O512:R512"/>
    <mergeCell ref="S512:V512"/>
    <mergeCell ref="W512:Z512"/>
    <mergeCell ref="AA514:AD514"/>
    <mergeCell ref="K515:N515"/>
    <mergeCell ref="O515:R515"/>
    <mergeCell ref="S515:V515"/>
    <mergeCell ref="W515:Z515"/>
    <mergeCell ref="AA515:AD515"/>
    <mergeCell ref="K514:N514"/>
    <mergeCell ref="O514:R514"/>
    <mergeCell ref="S514:V514"/>
    <mergeCell ref="W514:Z514"/>
    <mergeCell ref="AA516:AD516"/>
    <mergeCell ref="K517:N517"/>
    <mergeCell ref="O517:R517"/>
    <mergeCell ref="S517:V517"/>
    <mergeCell ref="W517:Z517"/>
    <mergeCell ref="AA517:AD517"/>
    <mergeCell ref="K516:N516"/>
    <mergeCell ref="O516:R516"/>
    <mergeCell ref="S516:V516"/>
    <mergeCell ref="W516:Z516"/>
    <mergeCell ref="AA518:AD518"/>
    <mergeCell ref="K519:N519"/>
    <mergeCell ref="O519:R519"/>
    <mergeCell ref="S519:V519"/>
    <mergeCell ref="W519:Z519"/>
    <mergeCell ref="AA519:AD519"/>
    <mergeCell ref="K518:N518"/>
    <mergeCell ref="O518:R518"/>
    <mergeCell ref="S518:V518"/>
    <mergeCell ref="W518:Z518"/>
    <mergeCell ref="AA520:AD520"/>
    <mergeCell ref="K521:N521"/>
    <mergeCell ref="O521:R521"/>
    <mergeCell ref="S521:V521"/>
    <mergeCell ref="W521:Z521"/>
    <mergeCell ref="AA521:AD521"/>
    <mergeCell ref="K520:N520"/>
    <mergeCell ref="O520:R520"/>
    <mergeCell ref="S520:V520"/>
    <mergeCell ref="W520:Z520"/>
    <mergeCell ref="AA522:AD522"/>
    <mergeCell ref="K523:N523"/>
    <mergeCell ref="O523:R523"/>
    <mergeCell ref="S523:V523"/>
    <mergeCell ref="W523:Z523"/>
    <mergeCell ref="AA523:AD523"/>
    <mergeCell ref="K522:N522"/>
    <mergeCell ref="O522:R522"/>
    <mergeCell ref="S522:V522"/>
    <mergeCell ref="W522:Z522"/>
    <mergeCell ref="AA524:AD524"/>
    <mergeCell ref="K525:N525"/>
    <mergeCell ref="O525:R525"/>
    <mergeCell ref="S525:V525"/>
    <mergeCell ref="W525:Z525"/>
    <mergeCell ref="AA525:AD525"/>
    <mergeCell ref="K524:N524"/>
    <mergeCell ref="O524:R524"/>
    <mergeCell ref="S524:V524"/>
    <mergeCell ref="W524:Z524"/>
    <mergeCell ref="AA526:AD526"/>
    <mergeCell ref="K527:N527"/>
    <mergeCell ref="O527:R527"/>
    <mergeCell ref="S527:V527"/>
    <mergeCell ref="W527:Z527"/>
    <mergeCell ref="AA527:AD527"/>
    <mergeCell ref="K526:N526"/>
    <mergeCell ref="O526:R526"/>
    <mergeCell ref="S526:V526"/>
    <mergeCell ref="W526:Z526"/>
    <mergeCell ref="AA530:AD530"/>
    <mergeCell ref="K531:N531"/>
    <mergeCell ref="O531:R531"/>
    <mergeCell ref="S531:V531"/>
    <mergeCell ref="W531:Z531"/>
    <mergeCell ref="AA531:AD531"/>
    <mergeCell ref="K530:N530"/>
    <mergeCell ref="O530:R530"/>
    <mergeCell ref="S530:V530"/>
    <mergeCell ref="W530:Z530"/>
    <mergeCell ref="AB424:AD424"/>
    <mergeCell ref="Y424:AA424"/>
    <mergeCell ref="M433:AA433"/>
    <mergeCell ref="J432:AD432"/>
    <mergeCell ref="AB425:AD425"/>
    <mergeCell ref="V425:X425"/>
    <mergeCell ref="Y425:AA425"/>
    <mergeCell ref="M426:O426"/>
    <mergeCell ref="P426:R426"/>
    <mergeCell ref="J433:L438"/>
    <mergeCell ref="J424:L424"/>
    <mergeCell ref="J423:L423"/>
    <mergeCell ref="A424:E424"/>
    <mergeCell ref="F423:I424"/>
    <mergeCell ref="V424:X424"/>
    <mergeCell ref="S424:U424"/>
    <mergeCell ref="P424:R424"/>
    <mergeCell ref="M424:O424"/>
    <mergeCell ref="S425:U425"/>
    <mergeCell ref="A426:E426"/>
    <mergeCell ref="S426:U426"/>
    <mergeCell ref="M434:O438"/>
    <mergeCell ref="G432:I438"/>
    <mergeCell ref="C432:F433"/>
    <mergeCell ref="A425:E425"/>
    <mergeCell ref="A444:C447"/>
    <mergeCell ref="A448:C451"/>
    <mergeCell ref="AB439:AD439"/>
    <mergeCell ref="P439:R439"/>
    <mergeCell ref="D439:F439"/>
    <mergeCell ref="M439:O439"/>
    <mergeCell ref="V439:X439"/>
    <mergeCell ref="G439:I439"/>
    <mergeCell ref="J439:L439"/>
    <mergeCell ref="P445:R445"/>
    <mergeCell ref="D446:F447"/>
    <mergeCell ref="D448:F448"/>
    <mergeCell ref="D449:F449"/>
    <mergeCell ref="D450:F451"/>
    <mergeCell ref="D444:F444"/>
    <mergeCell ref="D445:F445"/>
    <mergeCell ref="G444:I444"/>
    <mergeCell ref="J444:L444"/>
    <mergeCell ref="G445:I445"/>
    <mergeCell ref="S441:U441"/>
    <mergeCell ref="V441:X441"/>
    <mergeCell ref="Y441:AA441"/>
    <mergeCell ref="AB441:AD441"/>
    <mergeCell ref="AB442:AD443"/>
    <mergeCell ref="Y434:AA438"/>
    <mergeCell ref="AB440:AD440"/>
    <mergeCell ref="AB434:AD438"/>
    <mergeCell ref="S439:U439"/>
    <mergeCell ref="P434:R438"/>
    <mergeCell ref="Y439:AA439"/>
    <mergeCell ref="V434:X438"/>
    <mergeCell ref="S434:U438"/>
    <mergeCell ref="A462:C462"/>
    <mergeCell ref="D462:F462"/>
    <mergeCell ref="G462:I462"/>
    <mergeCell ref="J452:L452"/>
    <mergeCell ref="J453:L453"/>
    <mergeCell ref="A460:I460"/>
    <mergeCell ref="A452:C453"/>
    <mergeCell ref="D452:F452"/>
    <mergeCell ref="D453:F453"/>
    <mergeCell ref="G452:I452"/>
    <mergeCell ref="A472:C476"/>
    <mergeCell ref="A463:C463"/>
    <mergeCell ref="A464:C464"/>
    <mergeCell ref="D463:F463"/>
    <mergeCell ref="D464:F464"/>
    <mergeCell ref="D472:F476"/>
    <mergeCell ref="A471:Z471"/>
    <mergeCell ref="A470:Z470"/>
    <mergeCell ref="W472:X476"/>
    <mergeCell ref="G464:I464"/>
    <mergeCell ref="N472:P476"/>
    <mergeCell ref="P547:Q547"/>
    <mergeCell ref="F547:G547"/>
    <mergeCell ref="K545:O546"/>
    <mergeCell ref="D479:F479"/>
    <mergeCell ref="I477:J477"/>
    <mergeCell ref="I478:J478"/>
    <mergeCell ref="I479:J479"/>
    <mergeCell ref="G487:H487"/>
    <mergeCell ref="I487:J487"/>
    <mergeCell ref="D545:E545"/>
    <mergeCell ref="D480:F481"/>
    <mergeCell ref="G480:H481"/>
    <mergeCell ref="I480:J481"/>
    <mergeCell ref="I483:J483"/>
    <mergeCell ref="I482:J482"/>
    <mergeCell ref="I486:J486"/>
    <mergeCell ref="I484:J485"/>
    <mergeCell ref="I490:J490"/>
    <mergeCell ref="I488:J489"/>
    <mergeCell ref="K482:M482"/>
    <mergeCell ref="G472:H476"/>
    <mergeCell ref="K472:M476"/>
    <mergeCell ref="I472:J476"/>
    <mergeCell ref="K480:M481"/>
    <mergeCell ref="Y808:AD808"/>
    <mergeCell ref="Z545:AD546"/>
    <mergeCell ref="R547:T547"/>
    <mergeCell ref="U547:V547"/>
    <mergeCell ref="W547:Y547"/>
    <mergeCell ref="Z547:AA547"/>
    <mergeCell ref="AB547:AD547"/>
    <mergeCell ref="Z548:AA548"/>
    <mergeCell ref="U549:V549"/>
    <mergeCell ref="W549:Y549"/>
    <mergeCell ref="A54:AD54"/>
    <mergeCell ref="A557:G557"/>
    <mergeCell ref="P545:T546"/>
    <mergeCell ref="U545:Y546"/>
    <mergeCell ref="A546:E546"/>
    <mergeCell ref="AC470:AD476"/>
    <mergeCell ref="A547:E547"/>
    <mergeCell ref="AB549:AD549"/>
    <mergeCell ref="H547:J547"/>
    <mergeCell ref="F545:J546"/>
    <mergeCell ref="B558:G558"/>
    <mergeCell ref="B559:F559"/>
    <mergeCell ref="A548:E548"/>
    <mergeCell ref="A549:E549"/>
    <mergeCell ref="F549:G549"/>
    <mergeCell ref="F548:G548"/>
    <mergeCell ref="A554:G556"/>
    <mergeCell ref="P548:Q548"/>
    <mergeCell ref="R548:T548"/>
    <mergeCell ref="K547:L547"/>
    <mergeCell ref="M547:O547"/>
    <mergeCell ref="M548:O548"/>
    <mergeCell ref="H548:J548"/>
    <mergeCell ref="K548:L548"/>
    <mergeCell ref="A811:F811"/>
    <mergeCell ref="H561:K561"/>
    <mergeCell ref="L561:O561"/>
    <mergeCell ref="H562:K562"/>
    <mergeCell ref="L562:O562"/>
    <mergeCell ref="H574:K574"/>
    <mergeCell ref="H565:K565"/>
    <mergeCell ref="L565:O565"/>
    <mergeCell ref="L574:O574"/>
    <mergeCell ref="H582:K582"/>
    <mergeCell ref="L582:O582"/>
    <mergeCell ref="H578:K578"/>
    <mergeCell ref="L578:O578"/>
    <mergeCell ref="H575:K575"/>
    <mergeCell ref="L575:O575"/>
    <mergeCell ref="H580:K580"/>
    <mergeCell ref="G815:I815"/>
    <mergeCell ref="K815:M815"/>
    <mergeCell ref="O815:Q815"/>
    <mergeCell ref="G814:I814"/>
    <mergeCell ref="O814:Q814"/>
    <mergeCell ref="W814:Y814"/>
    <mergeCell ref="W816:Y816"/>
    <mergeCell ref="AA816:AC816"/>
    <mergeCell ref="W815:Y815"/>
    <mergeCell ref="AA815:AC815"/>
    <mergeCell ref="AA814:AC814"/>
    <mergeCell ref="W817:Y817"/>
    <mergeCell ref="AA817:AC817"/>
    <mergeCell ref="G816:I816"/>
    <mergeCell ref="K816:M816"/>
    <mergeCell ref="G817:I817"/>
    <mergeCell ref="K817:M817"/>
    <mergeCell ref="O817:Q817"/>
    <mergeCell ref="S817:U817"/>
    <mergeCell ref="O816:Q816"/>
    <mergeCell ref="S816:U816"/>
    <mergeCell ref="G818:I818"/>
    <mergeCell ref="K818:M818"/>
    <mergeCell ref="O818:Q818"/>
    <mergeCell ref="S818:U818"/>
    <mergeCell ref="G819:I819"/>
    <mergeCell ref="K819:M819"/>
    <mergeCell ref="O819:Q819"/>
    <mergeCell ref="S819:U819"/>
    <mergeCell ref="AA818:AC818"/>
    <mergeCell ref="W819:Y819"/>
    <mergeCell ref="AA819:AC819"/>
    <mergeCell ref="W820:Y820"/>
    <mergeCell ref="AA820:AC820"/>
    <mergeCell ref="AA823:AC823"/>
    <mergeCell ref="G820:I820"/>
    <mergeCell ref="K820:M820"/>
    <mergeCell ref="G823:I823"/>
    <mergeCell ref="K823:M823"/>
    <mergeCell ref="O823:Q823"/>
    <mergeCell ref="S823:U823"/>
    <mergeCell ref="O820:Q820"/>
    <mergeCell ref="S820:U820"/>
    <mergeCell ref="K822:M822"/>
    <mergeCell ref="AA825:AC825"/>
    <mergeCell ref="G824:I824"/>
    <mergeCell ref="K824:M824"/>
    <mergeCell ref="O824:Q824"/>
    <mergeCell ref="S824:U824"/>
    <mergeCell ref="G825:I825"/>
    <mergeCell ref="K825:M825"/>
    <mergeCell ref="O825:Q825"/>
    <mergeCell ref="S825:U825"/>
    <mergeCell ref="O822:Q822"/>
    <mergeCell ref="S822:U822"/>
    <mergeCell ref="W825:Y825"/>
    <mergeCell ref="W823:Y823"/>
    <mergeCell ref="W830:Y830"/>
    <mergeCell ref="AA826:AC826"/>
    <mergeCell ref="W828:Y828"/>
    <mergeCell ref="AA828:AC828"/>
    <mergeCell ref="W829:Y829"/>
    <mergeCell ref="AA829:AC829"/>
    <mergeCell ref="W827:Y827"/>
    <mergeCell ref="AA827:AC827"/>
    <mergeCell ref="W826:Y826"/>
    <mergeCell ref="B818:E818"/>
    <mergeCell ref="AA830:AC830"/>
    <mergeCell ref="G829:I829"/>
    <mergeCell ref="K829:M829"/>
    <mergeCell ref="G830:I830"/>
    <mergeCell ref="K830:M830"/>
    <mergeCell ref="O830:Q830"/>
    <mergeCell ref="S830:U830"/>
    <mergeCell ref="O829:Q829"/>
    <mergeCell ref="S829:U829"/>
    <mergeCell ref="O828:Q828"/>
    <mergeCell ref="S828:U828"/>
    <mergeCell ref="G828:I828"/>
    <mergeCell ref="K828:M828"/>
    <mergeCell ref="S827:U827"/>
    <mergeCell ref="O827:Q827"/>
    <mergeCell ref="K827:M827"/>
    <mergeCell ref="G827:I827"/>
    <mergeCell ref="AA821:AC821"/>
    <mergeCell ref="G809:J810"/>
    <mergeCell ref="K809:N810"/>
    <mergeCell ref="O809:R810"/>
    <mergeCell ref="S809:V810"/>
    <mergeCell ref="G821:I821"/>
    <mergeCell ref="K821:M821"/>
    <mergeCell ref="O821:Q821"/>
    <mergeCell ref="S821:U821"/>
    <mergeCell ref="W818:Y818"/>
    <mergeCell ref="K832:M832"/>
    <mergeCell ref="O832:Q832"/>
    <mergeCell ref="S832:U832"/>
    <mergeCell ref="G831:I831"/>
    <mergeCell ref="K831:M831"/>
    <mergeCell ref="G832:I832"/>
    <mergeCell ref="U667:AD667"/>
    <mergeCell ref="U834:AD834"/>
    <mergeCell ref="W809:Z810"/>
    <mergeCell ref="AA809:AD810"/>
    <mergeCell ref="W824:Y824"/>
    <mergeCell ref="AA824:AC824"/>
    <mergeCell ref="W822:Y822"/>
    <mergeCell ref="AA822:AC822"/>
    <mergeCell ref="W821:Y821"/>
    <mergeCell ref="W832:Y832"/>
    <mergeCell ref="T968:AD968"/>
    <mergeCell ref="A843:F843"/>
    <mergeCell ref="A844:F844"/>
    <mergeCell ref="A847:F847"/>
    <mergeCell ref="Y892:AD892"/>
    <mergeCell ref="A893:F894"/>
    <mergeCell ref="G893:R893"/>
    <mergeCell ref="S893:AD893"/>
    <mergeCell ref="AA894:AD894"/>
    <mergeCell ref="W894:Z894"/>
    <mergeCell ref="Y840:AD840"/>
    <mergeCell ref="AA842:AD842"/>
    <mergeCell ref="W842:Z842"/>
    <mergeCell ref="S842:V842"/>
    <mergeCell ref="S841:AD841"/>
    <mergeCell ref="A841:F842"/>
    <mergeCell ref="G842:J842"/>
    <mergeCell ref="K842:N842"/>
    <mergeCell ref="O842:R842"/>
    <mergeCell ref="G841:R841"/>
    <mergeCell ref="A899:F899"/>
    <mergeCell ref="B897:E897"/>
    <mergeCell ref="B898:E898"/>
    <mergeCell ref="K947:N947"/>
    <mergeCell ref="G902:J902"/>
    <mergeCell ref="K902:N902"/>
    <mergeCell ref="G903:J903"/>
    <mergeCell ref="K903:N903"/>
    <mergeCell ref="G906:J906"/>
    <mergeCell ref="K906:N906"/>
    <mergeCell ref="G894:J894"/>
    <mergeCell ref="K894:N894"/>
    <mergeCell ref="G897:J897"/>
    <mergeCell ref="A895:F895"/>
    <mergeCell ref="A896:F896"/>
    <mergeCell ref="AA945:AD946"/>
    <mergeCell ref="A945:J945"/>
    <mergeCell ref="K948:N948"/>
    <mergeCell ref="O948:R948"/>
    <mergeCell ref="S948:V948"/>
    <mergeCell ref="O945:R946"/>
    <mergeCell ref="O947:R947"/>
    <mergeCell ref="S947:V947"/>
    <mergeCell ref="W947:Z947"/>
    <mergeCell ref="W948:Z948"/>
    <mergeCell ref="B827:F827"/>
    <mergeCell ref="B821:F821"/>
    <mergeCell ref="B822:F822"/>
    <mergeCell ref="B824:F824"/>
    <mergeCell ref="B823:F823"/>
    <mergeCell ref="B757:E757"/>
    <mergeCell ref="A830:B832"/>
    <mergeCell ref="C830:F830"/>
    <mergeCell ref="C831:F831"/>
    <mergeCell ref="C832:F832"/>
    <mergeCell ref="B819:E819"/>
    <mergeCell ref="B814:E814"/>
    <mergeCell ref="B815:E815"/>
    <mergeCell ref="B813:E813"/>
    <mergeCell ref="B825:E825"/>
    <mergeCell ref="B817:E817"/>
    <mergeCell ref="W831:Y831"/>
    <mergeCell ref="O831:Q831"/>
    <mergeCell ref="S831:U831"/>
    <mergeCell ref="O826:Q826"/>
    <mergeCell ref="S826:U826"/>
    <mergeCell ref="A828:F828"/>
    <mergeCell ref="G822:I822"/>
    <mergeCell ref="B826:E826"/>
    <mergeCell ref="A820:F820"/>
    <mergeCell ref="B758:E758"/>
    <mergeCell ref="A816:F816"/>
    <mergeCell ref="G826:I826"/>
    <mergeCell ref="K826:M826"/>
    <mergeCell ref="B759:E759"/>
    <mergeCell ref="B760:F761"/>
    <mergeCell ref="B766:E766"/>
    <mergeCell ref="B762:F762"/>
    <mergeCell ref="B763:F764"/>
    <mergeCell ref="B765:F765"/>
    <mergeCell ref="J703:J704"/>
    <mergeCell ref="J706:J707"/>
    <mergeCell ref="B754:E754"/>
    <mergeCell ref="A722:C722"/>
    <mergeCell ref="D722:G722"/>
    <mergeCell ref="H722:J722"/>
    <mergeCell ref="H721:J721"/>
    <mergeCell ref="H726:J726"/>
    <mergeCell ref="A731:C731"/>
    <mergeCell ref="G751:I752"/>
    <mergeCell ref="B755:E755"/>
    <mergeCell ref="B756:E756"/>
    <mergeCell ref="A750:F752"/>
    <mergeCell ref="G750:X750"/>
    <mergeCell ref="A753:F753"/>
    <mergeCell ref="J751:L752"/>
    <mergeCell ref="M751:O752"/>
    <mergeCell ref="G755:I755"/>
    <mergeCell ref="J755:L755"/>
    <mergeCell ref="M755:O755"/>
    <mergeCell ref="B767:E767"/>
    <mergeCell ref="B768:E768"/>
    <mergeCell ref="B769:E770"/>
    <mergeCell ref="A772:F772"/>
    <mergeCell ref="AB781:AD782"/>
    <mergeCell ref="B773:E773"/>
    <mergeCell ref="B774:E774"/>
    <mergeCell ref="B775:E775"/>
    <mergeCell ref="G773:I773"/>
    <mergeCell ref="G774:I774"/>
    <mergeCell ref="G775:I775"/>
    <mergeCell ref="Y779:AD779"/>
    <mergeCell ref="J773:L773"/>
    <mergeCell ref="M773:O773"/>
    <mergeCell ref="Y784:AA784"/>
    <mergeCell ref="AB784:AD784"/>
    <mergeCell ref="A780:L780"/>
    <mergeCell ref="M780:AD780"/>
    <mergeCell ref="G781:I782"/>
    <mergeCell ref="D781:F782"/>
    <mergeCell ref="A781:C782"/>
    <mergeCell ref="J781:L782"/>
    <mergeCell ref="M781:O782"/>
    <mergeCell ref="P781:R782"/>
    <mergeCell ref="S894:V894"/>
    <mergeCell ref="T942:AD942"/>
    <mergeCell ref="T806:AD806"/>
    <mergeCell ref="Y781:AA782"/>
    <mergeCell ref="V781:X782"/>
    <mergeCell ref="S781:U782"/>
    <mergeCell ref="S783:U783"/>
    <mergeCell ref="V783:X783"/>
    <mergeCell ref="Y783:AA783"/>
    <mergeCell ref="AB783:AD783"/>
    <mergeCell ref="Y957:AD957"/>
    <mergeCell ref="O958:R959"/>
    <mergeCell ref="A958:J958"/>
    <mergeCell ref="A959:J959"/>
    <mergeCell ref="AA958:AD959"/>
    <mergeCell ref="K958:N959"/>
    <mergeCell ref="S958:V959"/>
    <mergeCell ref="W958:Z959"/>
    <mergeCell ref="A967:E967"/>
    <mergeCell ref="U492:AD492"/>
    <mergeCell ref="Y544:AD544"/>
    <mergeCell ref="A961:E961"/>
    <mergeCell ref="A962:E962"/>
    <mergeCell ref="A963:E963"/>
    <mergeCell ref="A964:E964"/>
    <mergeCell ref="B846:E846"/>
    <mergeCell ref="A960:E960"/>
    <mergeCell ref="A965:E965"/>
    <mergeCell ref="A966:E966"/>
    <mergeCell ref="B845:E845"/>
    <mergeCell ref="A946:J946"/>
    <mergeCell ref="K945:N946"/>
    <mergeCell ref="K850:N850"/>
    <mergeCell ref="K851:N851"/>
    <mergeCell ref="K852:N852"/>
    <mergeCell ref="K853:N853"/>
    <mergeCell ref="K854:N854"/>
    <mergeCell ref="K855:N855"/>
    <mergeCell ref="Y944:AD944"/>
    <mergeCell ref="F425:I425"/>
    <mergeCell ref="F426:I426"/>
    <mergeCell ref="J425:L425"/>
    <mergeCell ref="J426:L426"/>
    <mergeCell ref="M425:O425"/>
    <mergeCell ref="M783:O783"/>
    <mergeCell ref="P783:R783"/>
    <mergeCell ref="O894:R894"/>
    <mergeCell ref="P425:R425"/>
    <mergeCell ref="V426:X426"/>
    <mergeCell ref="Y426:AA426"/>
    <mergeCell ref="AB426:AD426"/>
    <mergeCell ref="G440:I440"/>
    <mergeCell ref="J440:L440"/>
    <mergeCell ref="M440:O440"/>
    <mergeCell ref="P440:R440"/>
    <mergeCell ref="S440:U440"/>
    <mergeCell ref="V440:X440"/>
    <mergeCell ref="Y440:AA440"/>
    <mergeCell ref="P444:R444"/>
    <mergeCell ref="Y444:AA444"/>
    <mergeCell ref="AB444:AD444"/>
    <mergeCell ref="J441:L441"/>
    <mergeCell ref="M441:O441"/>
    <mergeCell ref="P441:R441"/>
    <mergeCell ref="J442:L443"/>
    <mergeCell ref="M442:O443"/>
    <mergeCell ref="P442:R443"/>
    <mergeCell ref="S442:U443"/>
    <mergeCell ref="S445:U445"/>
    <mergeCell ref="V445:X445"/>
    <mergeCell ref="Y445:AA445"/>
    <mergeCell ref="Y442:AA443"/>
    <mergeCell ref="S444:U444"/>
    <mergeCell ref="V442:X443"/>
    <mergeCell ref="AB445:AD445"/>
    <mergeCell ref="M444:O444"/>
    <mergeCell ref="V444:X444"/>
    <mergeCell ref="M448:O448"/>
    <mergeCell ref="P448:R448"/>
    <mergeCell ref="S448:U448"/>
    <mergeCell ref="V448:X448"/>
    <mergeCell ref="Y448:AA448"/>
    <mergeCell ref="AB448:AD448"/>
    <mergeCell ref="P446:R447"/>
    <mergeCell ref="M449:O449"/>
    <mergeCell ref="P449:R449"/>
    <mergeCell ref="S449:U449"/>
    <mergeCell ref="V449:X449"/>
    <mergeCell ref="V450:X451"/>
    <mergeCell ref="Y450:AA451"/>
    <mergeCell ref="AB450:AD451"/>
    <mergeCell ref="S446:U447"/>
    <mergeCell ref="V446:X447"/>
    <mergeCell ref="Y449:AA449"/>
    <mergeCell ref="AB449:AD449"/>
    <mergeCell ref="Y446:AA447"/>
    <mergeCell ref="AB446:AD447"/>
    <mergeCell ref="J450:L451"/>
    <mergeCell ref="M450:O451"/>
    <mergeCell ref="P450:R451"/>
    <mergeCell ref="AB453:AD453"/>
    <mergeCell ref="V452:X452"/>
    <mergeCell ref="S453:U453"/>
    <mergeCell ref="AB452:AD452"/>
    <mergeCell ref="V453:X453"/>
    <mergeCell ref="Y453:AA453"/>
    <mergeCell ref="S450:U451"/>
    <mergeCell ref="J463:M463"/>
    <mergeCell ref="J464:M464"/>
    <mergeCell ref="Y452:AA452"/>
    <mergeCell ref="M452:O452"/>
    <mergeCell ref="P452:R452"/>
    <mergeCell ref="S452:U452"/>
    <mergeCell ref="Y459:AC459"/>
    <mergeCell ref="N463:Q463"/>
    <mergeCell ref="N464:Q464"/>
    <mergeCell ref="R463:U463"/>
    <mergeCell ref="M453:O453"/>
    <mergeCell ref="P453:R453"/>
    <mergeCell ref="J460:M462"/>
    <mergeCell ref="N460:Q462"/>
    <mergeCell ref="R460:AC460"/>
    <mergeCell ref="R461:W462"/>
    <mergeCell ref="X461:AC462"/>
    <mergeCell ref="X463:AA463"/>
    <mergeCell ref="A477:C477"/>
    <mergeCell ref="D477:F477"/>
    <mergeCell ref="A478:C478"/>
    <mergeCell ref="D478:F478"/>
    <mergeCell ref="W478:X478"/>
    <mergeCell ref="Y478:Z478"/>
    <mergeCell ref="AA478:AB478"/>
    <mergeCell ref="X464:AA464"/>
    <mergeCell ref="R464:U464"/>
    <mergeCell ref="A479:C479"/>
    <mergeCell ref="A480:C481"/>
    <mergeCell ref="D484:F485"/>
    <mergeCell ref="A484:C485"/>
    <mergeCell ref="A483:C483"/>
    <mergeCell ref="D483:F483"/>
    <mergeCell ref="A482:C482"/>
    <mergeCell ref="D482:F482"/>
    <mergeCell ref="A487:C487"/>
    <mergeCell ref="D487:F487"/>
    <mergeCell ref="A486:C486"/>
    <mergeCell ref="D486:F486"/>
    <mergeCell ref="A490:C490"/>
    <mergeCell ref="D490:F490"/>
    <mergeCell ref="D488:F489"/>
    <mergeCell ref="A488:C489"/>
    <mergeCell ref="A491:C491"/>
    <mergeCell ref="D491:F491"/>
    <mergeCell ref="G477:H477"/>
    <mergeCell ref="G478:H478"/>
    <mergeCell ref="G479:H479"/>
    <mergeCell ref="G483:H483"/>
    <mergeCell ref="G482:H482"/>
    <mergeCell ref="G486:H486"/>
    <mergeCell ref="G484:H485"/>
    <mergeCell ref="G488:H489"/>
    <mergeCell ref="G491:H491"/>
    <mergeCell ref="I491:J491"/>
    <mergeCell ref="K477:M477"/>
    <mergeCell ref="N477:P477"/>
    <mergeCell ref="K479:M479"/>
    <mergeCell ref="N479:P479"/>
    <mergeCell ref="K483:M483"/>
    <mergeCell ref="N483:P483"/>
    <mergeCell ref="G490:H490"/>
    <mergeCell ref="K484:M485"/>
    <mergeCell ref="N480:P481"/>
    <mergeCell ref="Q480:S481"/>
    <mergeCell ref="T480:V481"/>
    <mergeCell ref="K478:M478"/>
    <mergeCell ref="N478:P478"/>
    <mergeCell ref="Q478:S478"/>
    <mergeCell ref="T478:V478"/>
    <mergeCell ref="Q479:S479"/>
    <mergeCell ref="T479:V479"/>
    <mergeCell ref="Q483:S483"/>
    <mergeCell ref="T483:V483"/>
    <mergeCell ref="N482:P482"/>
    <mergeCell ref="Q482:S482"/>
    <mergeCell ref="T482:V482"/>
    <mergeCell ref="N484:P485"/>
    <mergeCell ref="Q484:S485"/>
    <mergeCell ref="T484:V485"/>
    <mergeCell ref="K486:M486"/>
    <mergeCell ref="N486:P486"/>
    <mergeCell ref="Q486:S486"/>
    <mergeCell ref="T486:V486"/>
    <mergeCell ref="K487:M487"/>
    <mergeCell ref="N487:P487"/>
    <mergeCell ref="Q487:S487"/>
    <mergeCell ref="T487:V487"/>
    <mergeCell ref="K488:M489"/>
    <mergeCell ref="N488:P489"/>
    <mergeCell ref="Q488:S489"/>
    <mergeCell ref="T488:V489"/>
    <mergeCell ref="K490:M490"/>
    <mergeCell ref="N490:P490"/>
    <mergeCell ref="Q490:S490"/>
    <mergeCell ref="T490:V490"/>
    <mergeCell ref="K491:M491"/>
    <mergeCell ref="N491:P491"/>
    <mergeCell ref="Q491:S491"/>
    <mergeCell ref="T491:V491"/>
    <mergeCell ref="AC478:AD478"/>
    <mergeCell ref="AC479:AD479"/>
    <mergeCell ref="W480:X481"/>
    <mergeCell ref="Y480:Z481"/>
    <mergeCell ref="AA480:AB481"/>
    <mergeCell ref="AC480:AD481"/>
    <mergeCell ref="W479:X479"/>
    <mergeCell ref="Y479:Z479"/>
    <mergeCell ref="AA479:AB479"/>
    <mergeCell ref="W482:X482"/>
    <mergeCell ref="Y482:Z482"/>
    <mergeCell ref="W483:X483"/>
    <mergeCell ref="Y483:Z483"/>
    <mergeCell ref="W484:X485"/>
    <mergeCell ref="Y484:Z485"/>
    <mergeCell ref="AA484:AB485"/>
    <mergeCell ref="AC484:AD485"/>
    <mergeCell ref="W486:X486"/>
    <mergeCell ref="Y486:Z486"/>
    <mergeCell ref="AA486:AB486"/>
    <mergeCell ref="AC488:AD489"/>
    <mergeCell ref="W487:X487"/>
    <mergeCell ref="Y487:Z487"/>
    <mergeCell ref="AA487:AB487"/>
    <mergeCell ref="AC487:AD487"/>
    <mergeCell ref="W488:X489"/>
    <mergeCell ref="Y488:Z489"/>
    <mergeCell ref="AA488:AB489"/>
    <mergeCell ref="AC491:AD491"/>
    <mergeCell ref="W490:X490"/>
    <mergeCell ref="Y490:Z490"/>
    <mergeCell ref="AA490:AB490"/>
    <mergeCell ref="AC490:AD490"/>
    <mergeCell ref="W491:X491"/>
    <mergeCell ref="Y491:Z491"/>
    <mergeCell ref="AA491:AB491"/>
    <mergeCell ref="H549:J549"/>
    <mergeCell ref="K549:L549"/>
    <mergeCell ref="M549:O549"/>
    <mergeCell ref="Z549:AA549"/>
    <mergeCell ref="P549:Q549"/>
    <mergeCell ref="R549:T549"/>
    <mergeCell ref="U550:AD550"/>
    <mergeCell ref="H557:K557"/>
    <mergeCell ref="L557:O557"/>
    <mergeCell ref="H554:K555"/>
    <mergeCell ref="L554:O555"/>
    <mergeCell ref="H556:K556"/>
    <mergeCell ref="L556:O556"/>
    <mergeCell ref="P555:T555"/>
    <mergeCell ref="P556:T556"/>
    <mergeCell ref="P557:T557"/>
    <mergeCell ref="U548:V548"/>
    <mergeCell ref="W548:Y548"/>
    <mergeCell ref="AB548:AD548"/>
    <mergeCell ref="Z581:AD581"/>
    <mergeCell ref="U576:Y576"/>
    <mergeCell ref="U577:Y577"/>
    <mergeCell ref="U578:Y578"/>
    <mergeCell ref="U579:Y579"/>
    <mergeCell ref="U580:Y580"/>
    <mergeCell ref="U581:Y581"/>
    <mergeCell ref="Z582:AD582"/>
    <mergeCell ref="U582:Y582"/>
    <mergeCell ref="P574:T574"/>
    <mergeCell ref="P575:T575"/>
    <mergeCell ref="P576:T576"/>
    <mergeCell ref="P577:T577"/>
    <mergeCell ref="P578:T578"/>
    <mergeCell ref="P579:T579"/>
    <mergeCell ref="P580:T580"/>
    <mergeCell ref="P581:T581"/>
    <mergeCell ref="P582:T582"/>
    <mergeCell ref="L580:O580"/>
    <mergeCell ref="H576:K576"/>
    <mergeCell ref="L576:O576"/>
    <mergeCell ref="H577:K577"/>
    <mergeCell ref="L577:O577"/>
    <mergeCell ref="H579:K579"/>
    <mergeCell ref="L579:O579"/>
    <mergeCell ref="P622:R622"/>
    <mergeCell ref="P623:R623"/>
    <mergeCell ref="L622:O623"/>
    <mergeCell ref="A623:K623"/>
    <mergeCell ref="A622:K622"/>
    <mergeCell ref="A624:A629"/>
    <mergeCell ref="L625:O625"/>
    <mergeCell ref="L626:O626"/>
    <mergeCell ref="L627:O627"/>
    <mergeCell ref="L628:O628"/>
    <mergeCell ref="B624:K624"/>
    <mergeCell ref="B627:K627"/>
    <mergeCell ref="B629:K629"/>
    <mergeCell ref="L629:O629"/>
    <mergeCell ref="L624:O624"/>
    <mergeCell ref="P625:R625"/>
    <mergeCell ref="S625:U625"/>
    <mergeCell ref="V625:X625"/>
    <mergeCell ref="Y625:AA625"/>
    <mergeCell ref="P624:R624"/>
    <mergeCell ref="S624:U624"/>
    <mergeCell ref="V624:X624"/>
    <mergeCell ref="Y624:AA624"/>
    <mergeCell ref="P626:R626"/>
    <mergeCell ref="S626:U626"/>
    <mergeCell ref="V626:X626"/>
    <mergeCell ref="Y626:AA626"/>
    <mergeCell ref="Y628:AA628"/>
    <mergeCell ref="AB628:AD628"/>
    <mergeCell ref="B628:K628"/>
    <mergeCell ref="P629:R629"/>
    <mergeCell ref="S629:U629"/>
    <mergeCell ref="V629:X629"/>
    <mergeCell ref="Y629:AA629"/>
    <mergeCell ref="AB629:AD629"/>
    <mergeCell ref="P628:R628"/>
    <mergeCell ref="S628:U628"/>
    <mergeCell ref="AB630:AD630"/>
    <mergeCell ref="P632:R632"/>
    <mergeCell ref="S632:U632"/>
    <mergeCell ref="V632:X632"/>
    <mergeCell ref="AB631:AD631"/>
    <mergeCell ref="Y632:AA632"/>
    <mergeCell ref="AB632:AD632"/>
    <mergeCell ref="P630:R630"/>
    <mergeCell ref="S630:U630"/>
    <mergeCell ref="V630:X630"/>
    <mergeCell ref="AB633:AD633"/>
    <mergeCell ref="AA666:AC666"/>
    <mergeCell ref="Y634:AA634"/>
    <mergeCell ref="AB634:AD634"/>
    <mergeCell ref="AB635:AD635"/>
    <mergeCell ref="W663:Y663"/>
    <mergeCell ref="AA663:AC663"/>
    <mergeCell ref="U636:AD636"/>
    <mergeCell ref="S656:AD656"/>
    <mergeCell ref="S657:V657"/>
    <mergeCell ref="L634:O634"/>
    <mergeCell ref="P634:R634"/>
    <mergeCell ref="B634:K634"/>
    <mergeCell ref="B635:K635"/>
    <mergeCell ref="P635:R635"/>
    <mergeCell ref="L635:O635"/>
    <mergeCell ref="G641:I641"/>
    <mergeCell ref="G642:I642"/>
    <mergeCell ref="S660:U660"/>
    <mergeCell ref="G658:I658"/>
    <mergeCell ref="G644:I644"/>
    <mergeCell ref="G645:I645"/>
    <mergeCell ref="J643:L643"/>
    <mergeCell ref="G643:I643"/>
    <mergeCell ref="S643:U643"/>
    <mergeCell ref="G657:J657"/>
    <mergeCell ref="A664:F664"/>
    <mergeCell ref="A665:F665"/>
    <mergeCell ref="G662:I662"/>
    <mergeCell ref="O666:Q666"/>
    <mergeCell ref="O662:Q662"/>
    <mergeCell ref="G664:I664"/>
    <mergeCell ref="G665:I665"/>
    <mergeCell ref="K664:M664"/>
    <mergeCell ref="K665:M665"/>
    <mergeCell ref="O664:Q664"/>
    <mergeCell ref="S666:U666"/>
    <mergeCell ref="K663:M663"/>
    <mergeCell ref="G666:I666"/>
    <mergeCell ref="G663:I663"/>
    <mergeCell ref="S665:U665"/>
    <mergeCell ref="O665:Q665"/>
    <mergeCell ref="O657:R657"/>
    <mergeCell ref="B633:K633"/>
    <mergeCell ref="J649:L649"/>
    <mergeCell ref="M649:O649"/>
    <mergeCell ref="P649:R649"/>
    <mergeCell ref="J650:L650"/>
    <mergeCell ref="M650:O650"/>
    <mergeCell ref="P650:R650"/>
    <mergeCell ref="M646:O646"/>
    <mergeCell ref="C645:F645"/>
    <mergeCell ref="L630:O630"/>
    <mergeCell ref="V633:X633"/>
    <mergeCell ref="Y631:AA631"/>
    <mergeCell ref="L632:O632"/>
    <mergeCell ref="L631:O631"/>
    <mergeCell ref="P631:R631"/>
    <mergeCell ref="W666:Y666"/>
    <mergeCell ref="O663:Q663"/>
    <mergeCell ref="A656:F656"/>
    <mergeCell ref="L633:O633"/>
    <mergeCell ref="P633:R633"/>
    <mergeCell ref="S633:U633"/>
    <mergeCell ref="A630:A635"/>
    <mergeCell ref="B630:K630"/>
    <mergeCell ref="B631:K631"/>
    <mergeCell ref="B632:K632"/>
    <mergeCell ref="B683:C691"/>
    <mergeCell ref="D674:F674"/>
    <mergeCell ref="D675:F675"/>
    <mergeCell ref="D676:F676"/>
    <mergeCell ref="D678:F678"/>
    <mergeCell ref="D679:F679"/>
    <mergeCell ref="D681:F681"/>
    <mergeCell ref="D682:F682"/>
    <mergeCell ref="B674:C682"/>
    <mergeCell ref="D690:F690"/>
    <mergeCell ref="AB687:AD687"/>
    <mergeCell ref="O686:R686"/>
    <mergeCell ref="S686:U686"/>
    <mergeCell ref="V686:X686"/>
    <mergeCell ref="Y686:AA686"/>
    <mergeCell ref="AB686:AD686"/>
    <mergeCell ref="S687:U687"/>
    <mergeCell ref="V687:X687"/>
    <mergeCell ref="Y687:AA687"/>
    <mergeCell ref="O687:R687"/>
    <mergeCell ref="D688:F688"/>
    <mergeCell ref="D684:F684"/>
    <mergeCell ref="D683:F683"/>
    <mergeCell ref="D685:F685"/>
    <mergeCell ref="D687:F687"/>
    <mergeCell ref="G681:J681"/>
    <mergeCell ref="K681:N681"/>
    <mergeCell ref="G676:J676"/>
    <mergeCell ref="K676:N676"/>
    <mergeCell ref="G678:J678"/>
    <mergeCell ref="K678:N678"/>
    <mergeCell ref="G680:J680"/>
    <mergeCell ref="K680:N680"/>
    <mergeCell ref="G677:J677"/>
    <mergeCell ref="K677:N677"/>
    <mergeCell ref="G686:J686"/>
    <mergeCell ref="G687:J687"/>
    <mergeCell ref="K686:N686"/>
    <mergeCell ref="K687:N687"/>
    <mergeCell ref="G682:J682"/>
    <mergeCell ref="K682:N682"/>
    <mergeCell ref="O682:R682"/>
    <mergeCell ref="S682:U682"/>
    <mergeCell ref="V682:X682"/>
    <mergeCell ref="Y682:AA682"/>
    <mergeCell ref="AB682:AD682"/>
    <mergeCell ref="AB676:AD676"/>
    <mergeCell ref="AB677:AD677"/>
    <mergeCell ref="Y681:AA681"/>
    <mergeCell ref="V676:X676"/>
    <mergeCell ref="Y676:AA676"/>
    <mergeCell ref="AB681:AD681"/>
    <mergeCell ref="V679:X679"/>
    <mergeCell ref="O677:R677"/>
    <mergeCell ref="S677:U677"/>
    <mergeCell ref="V677:X677"/>
    <mergeCell ref="Y677:AA677"/>
    <mergeCell ref="O676:R676"/>
    <mergeCell ref="S676:U676"/>
    <mergeCell ref="AB723:AC731"/>
    <mergeCell ref="AB714:AC722"/>
    <mergeCell ref="Y715:AA715"/>
    <mergeCell ref="Y716:AA716"/>
    <mergeCell ref="Y718:AA718"/>
    <mergeCell ref="Y719:AA719"/>
    <mergeCell ref="Y721:AA721"/>
    <mergeCell ref="Y728:AA728"/>
    <mergeCell ref="Y722:AA722"/>
    <mergeCell ref="U717:X717"/>
    <mergeCell ref="A716:C716"/>
    <mergeCell ref="D716:G716"/>
    <mergeCell ref="H716:J716"/>
    <mergeCell ref="K716:M716"/>
    <mergeCell ref="A721:C721"/>
    <mergeCell ref="D721:G721"/>
    <mergeCell ref="N716:P716"/>
    <mergeCell ref="A719:C719"/>
    <mergeCell ref="K721:M721"/>
    <mergeCell ref="U716:X716"/>
    <mergeCell ref="A717:C717"/>
    <mergeCell ref="D717:G717"/>
    <mergeCell ref="H717:J717"/>
    <mergeCell ref="K717:M717"/>
    <mergeCell ref="N717:P717"/>
    <mergeCell ref="Q717:T717"/>
    <mergeCell ref="A718:C718"/>
    <mergeCell ref="D718:G718"/>
    <mergeCell ref="N722:P722"/>
    <mergeCell ref="Q722:T722"/>
    <mergeCell ref="U722:X722"/>
    <mergeCell ref="Q721:T721"/>
    <mergeCell ref="A726:C726"/>
    <mergeCell ref="K726:M726"/>
    <mergeCell ref="D726:G726"/>
    <mergeCell ref="K722:M722"/>
    <mergeCell ref="A724:C724"/>
    <mergeCell ref="D724:G724"/>
    <mergeCell ref="H724:J724"/>
    <mergeCell ref="K724:M724"/>
    <mergeCell ref="A725:C725"/>
    <mergeCell ref="D725:G725"/>
    <mergeCell ref="A727:C727"/>
    <mergeCell ref="D727:G727"/>
    <mergeCell ref="H727:J727"/>
    <mergeCell ref="K727:M727"/>
    <mergeCell ref="D731:G731"/>
    <mergeCell ref="H731:J731"/>
    <mergeCell ref="K731:M731"/>
    <mergeCell ref="N731:P731"/>
    <mergeCell ref="Y714:AA714"/>
    <mergeCell ref="Q726:T726"/>
    <mergeCell ref="Q727:T727"/>
    <mergeCell ref="Q728:T728"/>
    <mergeCell ref="Q714:T714"/>
    <mergeCell ref="Q715:T715"/>
    <mergeCell ref="Q716:T716"/>
    <mergeCell ref="Q724:T724"/>
    <mergeCell ref="U721:X721"/>
    <mergeCell ref="Y727:AA727"/>
    <mergeCell ref="N725:P725"/>
    <mergeCell ref="Q725:T725"/>
    <mergeCell ref="Q731:T731"/>
    <mergeCell ref="U731:X731"/>
    <mergeCell ref="N730:P730"/>
    <mergeCell ref="Q730:T730"/>
    <mergeCell ref="AB642:AD642"/>
    <mergeCell ref="M643:O643"/>
    <mergeCell ref="N727:P727"/>
    <mergeCell ref="U727:X727"/>
    <mergeCell ref="N724:P724"/>
    <mergeCell ref="AB650:AD650"/>
    <mergeCell ref="V650:X650"/>
    <mergeCell ref="Y650:AA650"/>
    <mergeCell ref="N726:P726"/>
    <mergeCell ref="N721:P721"/>
    <mergeCell ref="Y641:AA641"/>
    <mergeCell ref="J641:L641"/>
    <mergeCell ref="M641:O641"/>
    <mergeCell ref="P641:R641"/>
    <mergeCell ref="S641:U641"/>
    <mergeCell ref="V641:X641"/>
    <mergeCell ref="P646:R646"/>
    <mergeCell ref="AB644:AD644"/>
    <mergeCell ref="G650:I650"/>
    <mergeCell ref="AB645:AD645"/>
    <mergeCell ref="Y646:AA646"/>
    <mergeCell ref="AB647:AD647"/>
    <mergeCell ref="J647:L647"/>
    <mergeCell ref="M647:O647"/>
    <mergeCell ref="P647:R647"/>
    <mergeCell ref="S647:U647"/>
    <mergeCell ref="AB643:AD643"/>
    <mergeCell ref="P643:R643"/>
    <mergeCell ref="AB646:AD646"/>
    <mergeCell ref="G646:I646"/>
    <mergeCell ref="J644:L644"/>
    <mergeCell ref="M644:O644"/>
    <mergeCell ref="P644:R644"/>
    <mergeCell ref="J645:L645"/>
    <mergeCell ref="M645:O645"/>
    <mergeCell ref="P645:R645"/>
    <mergeCell ref="S649:U649"/>
    <mergeCell ref="V649:X649"/>
    <mergeCell ref="V643:X643"/>
    <mergeCell ref="Y643:AA643"/>
    <mergeCell ref="Y645:AA645"/>
    <mergeCell ref="V644:X644"/>
    <mergeCell ref="Y644:AA644"/>
    <mergeCell ref="S650:U650"/>
    <mergeCell ref="G640:AA640"/>
    <mergeCell ref="S646:U646"/>
    <mergeCell ref="V646:X646"/>
    <mergeCell ref="J642:L642"/>
    <mergeCell ref="S645:U645"/>
    <mergeCell ref="V645:X645"/>
    <mergeCell ref="J646:L646"/>
    <mergeCell ref="V647:X647"/>
    <mergeCell ref="Y647:AA647"/>
    <mergeCell ref="H950:J950"/>
    <mergeCell ref="AB640:AD641"/>
    <mergeCell ref="G649:I649"/>
    <mergeCell ref="M642:O642"/>
    <mergeCell ref="P642:R642"/>
    <mergeCell ref="S642:U642"/>
    <mergeCell ref="V642:X642"/>
    <mergeCell ref="Y642:AA642"/>
    <mergeCell ref="AB649:AD649"/>
    <mergeCell ref="Y649:AA649"/>
    <mergeCell ref="V427:AD427"/>
    <mergeCell ref="H951:J951"/>
    <mergeCell ref="A947:G947"/>
    <mergeCell ref="A948:G948"/>
    <mergeCell ref="A949:G949"/>
    <mergeCell ref="A950:G950"/>
    <mergeCell ref="A951:G951"/>
    <mergeCell ref="H947:J947"/>
    <mergeCell ref="H948:J948"/>
    <mergeCell ref="H949:J949"/>
    <mergeCell ref="A112:E112"/>
    <mergeCell ref="G112:I112"/>
    <mergeCell ref="K112:M112"/>
    <mergeCell ref="O112:Q112"/>
    <mergeCell ref="S112:U112"/>
    <mergeCell ref="V112:X112"/>
    <mergeCell ref="Y112:AA112"/>
    <mergeCell ref="AB112:AD112"/>
    <mergeCell ref="A134:E134"/>
    <mergeCell ref="F134:K134"/>
    <mergeCell ref="M134:R134"/>
    <mergeCell ref="T134:Y134"/>
  </mergeCells>
  <printOptions/>
  <pageMargins left="0.7874015748031497" right="0.7874015748031497" top="0.7874015748031497" bottom="0.7874015748031497" header="0.5118110236220472" footer="0.3937007874015748"/>
  <pageSetup firstPageNumber="16" useFirstPageNumber="1" horizontalDpi="600" verticalDpi="600" orientation="portrait" paperSize="9" scale="98" r:id="rId2"/>
  <headerFooter alignWithMargins="0">
    <oddFooter>&amp;C&amp;10- &amp;P -</oddFooter>
  </headerFooter>
  <rowBreaks count="20" manualBreakCount="20">
    <brk id="53" max="29" man="1"/>
    <brk id="106" max="29" man="1"/>
    <brk id="152" max="29" man="1"/>
    <brk id="217" max="29" man="1"/>
    <brk id="284" max="29" man="1"/>
    <brk id="351" max="29" man="1"/>
    <brk id="418" max="29" man="1"/>
    <brk id="456" max="29" man="1"/>
    <brk id="494" max="29" man="1"/>
    <brk id="541" max="29" man="1"/>
    <brk id="583" max="29" man="1"/>
    <brk id="618" max="29" man="1"/>
    <brk id="667" max="29" man="1"/>
    <brk id="707" max="29" man="1"/>
    <brk id="746" max="29" man="1"/>
    <brk id="777" max="29" man="1"/>
    <brk id="806" max="29" man="1"/>
    <brk id="837" max="29" man="1"/>
    <brk id="889" max="29" man="1"/>
    <brk id="942" max="2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972</cp:lastModifiedBy>
  <cp:lastPrinted>2006-08-16T05:19:30Z</cp:lastPrinted>
  <dcterms:created xsi:type="dcterms:W3CDTF">1997-01-08T22:48:59Z</dcterms:created>
  <dcterms:modified xsi:type="dcterms:W3CDTF">2006-08-16T05:19:53Z</dcterms:modified>
  <cp:category/>
  <cp:version/>
  <cp:contentType/>
  <cp:contentStatus/>
</cp:coreProperties>
</file>